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pivotTables/pivotTable2.xml" ContentType="application/vnd.openxmlformats-officedocument.spreadsheetml.pivotTab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pivotTables/pivotTable3.xml" ContentType="application/vnd.openxmlformats-officedocument.spreadsheetml.pivotTable+xml"/>
  <Override PartName="/xl/drawings/drawing7.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C:\Users\lfrojas\Documents\IDEAM LR\501 GRUPO SIA\2023\501.29.01 Indicadores ambientales\Productos de información ambiental\URN EN LA IND MF - RUA\TABLAS DE DATOS\"/>
    </mc:Choice>
  </mc:AlternateContent>
  <xr:revisionPtr revIDLastSave="0" documentId="13_ncr:1_{0FC271CC-B024-444E-B5E6-41699CC80FDC}" xr6:coauthVersionLast="47" xr6:coauthVersionMax="47" xr10:uidLastSave="{00000000-0000-0000-0000-000000000000}"/>
  <workbookProtection workbookAlgorithmName="SHA-512" workbookHashValue="6EaDke67N2UhdBKolM5so0moyvDq7a3F1TJ58m+81GwmbRcjnY/8+VWcDCrkqpm092tv7yXLLkMPHFG/+6mLKg==" workbookSaltValue="r2BmALLLgRLENh/J86g6yQ==" workbookSpinCount="100000" lockStructure="1"/>
  <bookViews>
    <workbookView xWindow="-120" yWindow="-120" windowWidth="29040" windowHeight="15840" tabRatio="734" xr2:uid="{00000000-000D-0000-FFFF-FFFF00000000}"/>
  </bookViews>
  <sheets>
    <sheet name="Índice" sheetId="4" r:id="rId1"/>
    <sheet name="Agua vertida nacional" sheetId="3" r:id="rId2"/>
    <sheet name="Grafica nacional" sheetId="10" state="hidden" r:id="rId3"/>
    <sheet name="Agua vertida departamental" sheetId="5" r:id="rId4"/>
    <sheet name="Grafica departamental" sheetId="11" state="hidden" r:id="rId5"/>
    <sheet name="Agua vertida AA" sheetId="8" r:id="rId6"/>
    <sheet name="Grafica AA" sheetId="12" state="hidden" r:id="rId7"/>
    <sheet name="Agua vertida CIIU" sheetId="9" r:id="rId8"/>
  </sheets>
  <definedNames>
    <definedName name="_xlnm._FilterDatabase" localSheetId="7" hidden="1">'Agua vertida CIIU'!$A$10:$K$152</definedName>
  </definedNames>
  <calcPr calcId="191029"/>
  <pivotCaches>
    <pivotCache cacheId="0" r:id="rId9"/>
    <pivotCache cacheId="1" r:id="rId10"/>
    <pivotCache cacheId="2" r:id="rId11"/>
  </pivotCaches>
</workbook>
</file>

<file path=xl/calcChain.xml><?xml version="1.0" encoding="utf-8"?>
<calcChain xmlns="http://schemas.openxmlformats.org/spreadsheetml/2006/main">
  <c r="A3" i="12" l="1"/>
  <c r="C3" i="12"/>
  <c r="D3" i="12"/>
  <c r="E3" i="12"/>
  <c r="F3" i="12"/>
  <c r="G3" i="12"/>
  <c r="H3" i="12"/>
  <c r="I3" i="12"/>
  <c r="J3" i="12"/>
  <c r="A4" i="12"/>
  <c r="B4" i="12"/>
  <c r="C4" i="12"/>
  <c r="D4" i="12"/>
  <c r="E4" i="12"/>
  <c r="F4" i="12"/>
  <c r="G4" i="12"/>
  <c r="H4" i="12"/>
  <c r="I4" i="12"/>
  <c r="J4" i="12"/>
  <c r="A5" i="12"/>
  <c r="B5" i="12"/>
  <c r="C5" i="12"/>
  <c r="D5" i="12"/>
  <c r="E5" i="12"/>
  <c r="F5" i="12"/>
  <c r="G5" i="12"/>
  <c r="H5" i="12"/>
  <c r="I5" i="12"/>
  <c r="J5" i="12"/>
  <c r="A6" i="12"/>
  <c r="B6" i="12"/>
  <c r="C6" i="12"/>
  <c r="D6" i="12"/>
  <c r="E6" i="12"/>
  <c r="F6" i="12"/>
  <c r="G6" i="12"/>
  <c r="H6" i="12"/>
  <c r="I6" i="12"/>
  <c r="J6" i="12"/>
  <c r="A7" i="12"/>
  <c r="B7" i="12"/>
  <c r="C7" i="12"/>
  <c r="D7" i="12"/>
  <c r="E7" i="12"/>
  <c r="F7" i="12"/>
  <c r="G7" i="12"/>
  <c r="H7" i="12"/>
  <c r="I7" i="12"/>
  <c r="J7" i="12"/>
  <c r="A8" i="12"/>
  <c r="B8" i="12"/>
  <c r="C8" i="12"/>
  <c r="D8" i="12"/>
  <c r="E8" i="12"/>
  <c r="F8" i="12"/>
  <c r="G8" i="12"/>
  <c r="H8" i="12"/>
  <c r="I8" i="12"/>
  <c r="J8" i="12"/>
  <c r="A9" i="12"/>
  <c r="B9" i="12"/>
  <c r="C9" i="12"/>
  <c r="D9" i="12"/>
  <c r="E9" i="12"/>
  <c r="F9" i="12"/>
  <c r="G9" i="12"/>
  <c r="H9" i="12"/>
  <c r="I9" i="12"/>
  <c r="J9" i="12"/>
  <c r="A10" i="12"/>
  <c r="B10" i="12"/>
  <c r="C10" i="12"/>
  <c r="D10" i="12"/>
  <c r="E10" i="12"/>
  <c r="F10" i="12"/>
  <c r="G10" i="12"/>
  <c r="H10" i="12"/>
  <c r="I10" i="12"/>
  <c r="J10" i="12"/>
  <c r="A11" i="12"/>
  <c r="B11" i="12"/>
  <c r="C11" i="12"/>
  <c r="D11" i="12"/>
  <c r="E11" i="12"/>
  <c r="F11" i="12"/>
  <c r="G11" i="12"/>
  <c r="H11" i="12"/>
  <c r="J11" i="12"/>
  <c r="A12" i="12"/>
  <c r="B12" i="12"/>
  <c r="C12" i="12"/>
  <c r="D12" i="12"/>
  <c r="E12" i="12"/>
  <c r="F12" i="12"/>
  <c r="G12" i="12"/>
  <c r="H12" i="12"/>
  <c r="I12" i="12"/>
  <c r="J12" i="12"/>
  <c r="A13" i="12"/>
  <c r="B13" i="12"/>
  <c r="C13" i="12"/>
  <c r="D13" i="12"/>
  <c r="E13" i="12"/>
  <c r="F13" i="12"/>
  <c r="G13" i="12"/>
  <c r="H13" i="12"/>
  <c r="I13" i="12"/>
  <c r="J13" i="12"/>
  <c r="A14" i="12"/>
  <c r="B14" i="12"/>
  <c r="C14" i="12"/>
  <c r="D14" i="12"/>
  <c r="E14" i="12"/>
  <c r="F14" i="12"/>
  <c r="G14" i="12"/>
  <c r="H14" i="12"/>
  <c r="I14" i="12"/>
  <c r="J14" i="12"/>
  <c r="A15" i="12"/>
  <c r="B15" i="12"/>
  <c r="C15" i="12"/>
  <c r="D15" i="12"/>
  <c r="E15" i="12"/>
  <c r="F15" i="12"/>
  <c r="G15" i="12"/>
  <c r="H15" i="12"/>
  <c r="I15" i="12"/>
  <c r="J15" i="12"/>
  <c r="A16" i="12"/>
  <c r="B16" i="12"/>
  <c r="C16" i="12"/>
  <c r="D16" i="12"/>
  <c r="E16" i="12"/>
  <c r="F16" i="12"/>
  <c r="G16" i="12"/>
  <c r="H16" i="12"/>
  <c r="I16" i="12"/>
  <c r="J16" i="12"/>
  <c r="A17" i="12"/>
  <c r="B17" i="12"/>
  <c r="C17" i="12"/>
  <c r="D17" i="12"/>
  <c r="E17" i="12"/>
  <c r="F17" i="12"/>
  <c r="G17" i="12"/>
  <c r="H17" i="12"/>
  <c r="I17" i="12"/>
  <c r="J17" i="12"/>
  <c r="A18" i="12"/>
  <c r="B18" i="12"/>
  <c r="C18" i="12"/>
  <c r="D18" i="12"/>
  <c r="E18" i="12"/>
  <c r="F18" i="12"/>
  <c r="G18" i="12"/>
  <c r="H18" i="12"/>
  <c r="I18" i="12"/>
  <c r="J18" i="12"/>
  <c r="A19" i="12"/>
  <c r="B19" i="12"/>
  <c r="C19" i="12"/>
  <c r="D19" i="12"/>
  <c r="E19" i="12"/>
  <c r="F19" i="12"/>
  <c r="G19" i="12"/>
  <c r="H19" i="12"/>
  <c r="I19" i="12"/>
  <c r="J19" i="12"/>
  <c r="A20" i="12"/>
  <c r="B20" i="12"/>
  <c r="C20" i="12"/>
  <c r="D20" i="12"/>
  <c r="E20" i="12"/>
  <c r="F20" i="12"/>
  <c r="G20" i="12"/>
  <c r="H20" i="12"/>
  <c r="I20" i="12"/>
  <c r="J20" i="12"/>
  <c r="A21" i="12"/>
  <c r="B21" i="12"/>
  <c r="C21" i="12"/>
  <c r="D21" i="12"/>
  <c r="E21" i="12"/>
  <c r="F21" i="12"/>
  <c r="G21" i="12"/>
  <c r="H21" i="12"/>
  <c r="J21" i="12"/>
  <c r="A22" i="12"/>
  <c r="B22" i="12"/>
  <c r="C22" i="12"/>
  <c r="D22" i="12"/>
  <c r="E22" i="12"/>
  <c r="F22" i="12"/>
  <c r="G22" i="12"/>
  <c r="H22" i="12"/>
  <c r="J22" i="12"/>
  <c r="A23" i="12"/>
  <c r="B23" i="12"/>
  <c r="C23" i="12"/>
  <c r="D23" i="12"/>
  <c r="E23" i="12"/>
  <c r="F23" i="12"/>
  <c r="G23" i="12"/>
  <c r="H23" i="12"/>
  <c r="I23" i="12"/>
  <c r="J23" i="12"/>
  <c r="A24" i="12"/>
  <c r="B24" i="12"/>
  <c r="C24" i="12"/>
  <c r="D24" i="12"/>
  <c r="E24" i="12"/>
  <c r="F24" i="12"/>
  <c r="G24" i="12"/>
  <c r="H24" i="12"/>
  <c r="I24" i="12"/>
  <c r="J24" i="12"/>
  <c r="A25" i="12"/>
  <c r="B25" i="12"/>
  <c r="C25" i="12"/>
  <c r="D25" i="12"/>
  <c r="E25" i="12"/>
  <c r="F25" i="12"/>
  <c r="G25" i="12"/>
  <c r="H25" i="12"/>
  <c r="I25" i="12"/>
  <c r="J25" i="12"/>
  <c r="A26" i="12"/>
  <c r="B26" i="12"/>
  <c r="C26" i="12"/>
  <c r="D26" i="12"/>
  <c r="E26" i="12"/>
  <c r="F26" i="12"/>
  <c r="G26" i="12"/>
  <c r="H26" i="12"/>
  <c r="I26" i="12"/>
  <c r="J26" i="12"/>
  <c r="A27" i="12"/>
  <c r="B27" i="12"/>
  <c r="C27" i="12"/>
  <c r="D27" i="12"/>
  <c r="E27" i="12"/>
  <c r="F27" i="12"/>
  <c r="G27" i="12"/>
  <c r="H27" i="12"/>
  <c r="I27" i="12"/>
  <c r="J27" i="12"/>
  <c r="A28" i="12"/>
  <c r="B28" i="12"/>
  <c r="C28" i="12"/>
  <c r="D28" i="12"/>
  <c r="E28" i="12"/>
  <c r="F28" i="12"/>
  <c r="G28" i="12"/>
  <c r="H28" i="12"/>
  <c r="I28" i="12"/>
  <c r="J28" i="12"/>
  <c r="A29" i="12"/>
  <c r="B29" i="12"/>
  <c r="C29" i="12"/>
  <c r="D29" i="12"/>
  <c r="E29" i="12"/>
  <c r="F29" i="12"/>
  <c r="G29" i="12"/>
  <c r="H29" i="12"/>
  <c r="I29" i="12"/>
  <c r="J29" i="12"/>
  <c r="A30" i="12"/>
  <c r="B30" i="12"/>
  <c r="C30" i="12"/>
  <c r="D30" i="12"/>
  <c r="E30" i="12"/>
  <c r="F30" i="12"/>
  <c r="G30" i="12"/>
  <c r="H30" i="12"/>
  <c r="I30" i="12"/>
  <c r="J30" i="12"/>
  <c r="A31" i="12"/>
  <c r="B31" i="12"/>
  <c r="C31" i="12"/>
  <c r="D31" i="12"/>
  <c r="E31" i="12"/>
  <c r="F31" i="12"/>
  <c r="G31" i="12"/>
  <c r="H31" i="12"/>
  <c r="I31" i="12"/>
  <c r="J31" i="12"/>
  <c r="A32" i="12"/>
  <c r="B32" i="12"/>
  <c r="C32" i="12"/>
  <c r="D32" i="12"/>
  <c r="E32" i="12"/>
  <c r="F32" i="12"/>
  <c r="G32" i="12"/>
  <c r="H32" i="12"/>
  <c r="J32" i="12"/>
  <c r="A33" i="12"/>
  <c r="B33" i="12"/>
  <c r="C33" i="12"/>
  <c r="D33" i="12"/>
  <c r="E33" i="12"/>
  <c r="F33" i="12"/>
  <c r="G33" i="12"/>
  <c r="H33" i="12"/>
  <c r="I33" i="12"/>
  <c r="J33" i="12"/>
  <c r="A34" i="12"/>
  <c r="B34" i="12"/>
  <c r="C34" i="12"/>
  <c r="D34" i="12"/>
  <c r="E34" i="12"/>
  <c r="F34" i="12"/>
  <c r="G34" i="12"/>
  <c r="H34" i="12"/>
  <c r="I34" i="12"/>
  <c r="J34" i="12"/>
  <c r="A35" i="12"/>
  <c r="B35" i="12"/>
  <c r="C35" i="12"/>
  <c r="D35" i="12"/>
  <c r="E35" i="12"/>
  <c r="F35" i="12"/>
  <c r="G35" i="12"/>
  <c r="H35" i="12"/>
  <c r="I35" i="12"/>
  <c r="J35" i="12"/>
  <c r="A36" i="12"/>
  <c r="B36" i="12"/>
  <c r="C36" i="12"/>
  <c r="D36" i="12"/>
  <c r="E36" i="12"/>
  <c r="F36" i="12"/>
  <c r="G36" i="12"/>
  <c r="H36" i="12"/>
  <c r="I36" i="12"/>
  <c r="J36" i="12"/>
  <c r="A37" i="12"/>
  <c r="B37" i="12"/>
  <c r="C37" i="12"/>
  <c r="D37" i="12"/>
  <c r="E37" i="12"/>
  <c r="F37" i="12"/>
  <c r="G37" i="12"/>
  <c r="H37" i="12"/>
  <c r="I37" i="12"/>
  <c r="J37" i="12"/>
  <c r="A38" i="12"/>
  <c r="B38" i="12"/>
  <c r="C38" i="12"/>
  <c r="D38" i="12"/>
  <c r="E38" i="12"/>
  <c r="F38" i="12"/>
  <c r="G38" i="12"/>
  <c r="H38" i="12"/>
  <c r="J38" i="12"/>
  <c r="A39" i="12"/>
  <c r="B39" i="12"/>
  <c r="C39" i="12"/>
  <c r="D39" i="12"/>
  <c r="E39" i="12"/>
  <c r="F39" i="12"/>
  <c r="G39" i="12"/>
  <c r="H39" i="12"/>
  <c r="I39" i="12"/>
  <c r="J39" i="12"/>
  <c r="A40" i="12"/>
  <c r="B40" i="12"/>
  <c r="C40" i="12"/>
  <c r="D40" i="12"/>
  <c r="E40" i="12"/>
  <c r="F40" i="12"/>
  <c r="G40" i="12"/>
  <c r="H40" i="12"/>
  <c r="I40" i="12"/>
  <c r="J40" i="12"/>
  <c r="B2" i="12"/>
  <c r="C2" i="12"/>
  <c r="D2" i="12"/>
  <c r="E2" i="12"/>
  <c r="F2" i="12"/>
  <c r="G2" i="12"/>
  <c r="H2" i="12"/>
  <c r="I2" i="12"/>
  <c r="J2" i="12"/>
  <c r="A2" i="12"/>
  <c r="A3" i="11" l="1"/>
  <c r="C3" i="11"/>
  <c r="D3" i="11"/>
  <c r="E3" i="11"/>
  <c r="F3" i="11"/>
  <c r="G3" i="11"/>
  <c r="H3" i="11"/>
  <c r="I3" i="11"/>
  <c r="J3" i="11"/>
  <c r="A4" i="11"/>
  <c r="B4" i="11"/>
  <c r="C4" i="11"/>
  <c r="D4" i="11"/>
  <c r="E4" i="11"/>
  <c r="F4" i="11"/>
  <c r="G4" i="11"/>
  <c r="H4" i="11"/>
  <c r="I4" i="11"/>
  <c r="J4" i="11"/>
  <c r="A5" i="11"/>
  <c r="B5" i="11"/>
  <c r="C5" i="11"/>
  <c r="D5" i="11"/>
  <c r="E5" i="11"/>
  <c r="F5" i="11"/>
  <c r="G5" i="11"/>
  <c r="H5" i="11"/>
  <c r="I5" i="11"/>
  <c r="J5" i="11"/>
  <c r="A6" i="11"/>
  <c r="B6" i="11"/>
  <c r="C6" i="11"/>
  <c r="D6" i="11"/>
  <c r="E6" i="11"/>
  <c r="F6" i="11"/>
  <c r="G6" i="11"/>
  <c r="H6" i="11"/>
  <c r="I6" i="11"/>
  <c r="J6" i="11"/>
  <c r="A7" i="11"/>
  <c r="B7" i="11"/>
  <c r="C7" i="11"/>
  <c r="D7" i="11"/>
  <c r="E7" i="11"/>
  <c r="F7" i="11"/>
  <c r="G7" i="11"/>
  <c r="H7" i="11"/>
  <c r="I7" i="11"/>
  <c r="J7" i="11"/>
  <c r="A8" i="11"/>
  <c r="B8" i="11"/>
  <c r="C8" i="11"/>
  <c r="D8" i="11"/>
  <c r="E8" i="11"/>
  <c r="F8" i="11"/>
  <c r="G8" i="11"/>
  <c r="H8" i="11"/>
  <c r="I8" i="11"/>
  <c r="J8" i="11"/>
  <c r="A9" i="11"/>
  <c r="B9" i="11"/>
  <c r="C9" i="11"/>
  <c r="D9" i="11"/>
  <c r="E9" i="11"/>
  <c r="F9" i="11"/>
  <c r="G9" i="11"/>
  <c r="H9" i="11"/>
  <c r="I9" i="11"/>
  <c r="J9" i="11"/>
  <c r="A10" i="11"/>
  <c r="B10" i="11"/>
  <c r="C10" i="11"/>
  <c r="D10" i="11"/>
  <c r="E10" i="11"/>
  <c r="F10" i="11"/>
  <c r="G10" i="11"/>
  <c r="H10" i="11"/>
  <c r="I10" i="11"/>
  <c r="J10" i="11"/>
  <c r="A11" i="11"/>
  <c r="B11" i="11"/>
  <c r="C11" i="11"/>
  <c r="D11" i="11"/>
  <c r="E11" i="11"/>
  <c r="F11" i="11"/>
  <c r="G11" i="11"/>
  <c r="H11" i="11"/>
  <c r="I11" i="11"/>
  <c r="J11" i="11"/>
  <c r="A12" i="11"/>
  <c r="B12" i="11"/>
  <c r="C12" i="11"/>
  <c r="D12" i="11"/>
  <c r="E12" i="11"/>
  <c r="F12" i="11"/>
  <c r="G12" i="11"/>
  <c r="H12" i="11"/>
  <c r="I12" i="11"/>
  <c r="J12" i="11"/>
  <c r="A13" i="11"/>
  <c r="B13" i="11"/>
  <c r="C13" i="11"/>
  <c r="D13" i="11"/>
  <c r="E13" i="11"/>
  <c r="F13" i="11"/>
  <c r="G13" i="11"/>
  <c r="H13" i="11"/>
  <c r="I13" i="11"/>
  <c r="J13" i="11"/>
  <c r="A14" i="11"/>
  <c r="B14" i="11"/>
  <c r="C14" i="11"/>
  <c r="D14" i="11"/>
  <c r="E14" i="11"/>
  <c r="F14" i="11"/>
  <c r="G14" i="11"/>
  <c r="H14" i="11"/>
  <c r="I14" i="11"/>
  <c r="J14" i="11"/>
  <c r="A15" i="11"/>
  <c r="B15" i="11"/>
  <c r="C15" i="11"/>
  <c r="D15" i="11"/>
  <c r="E15" i="11"/>
  <c r="F15" i="11"/>
  <c r="G15" i="11"/>
  <c r="H15" i="11"/>
  <c r="I15" i="11"/>
  <c r="J15" i="11"/>
  <c r="A16" i="11"/>
  <c r="B16" i="11"/>
  <c r="C16" i="11"/>
  <c r="D16" i="11"/>
  <c r="E16" i="11"/>
  <c r="F16" i="11"/>
  <c r="G16" i="11"/>
  <c r="H16" i="11"/>
  <c r="I16" i="11"/>
  <c r="J16" i="11"/>
  <c r="A17" i="11"/>
  <c r="B17" i="11"/>
  <c r="C17" i="11"/>
  <c r="D17" i="11"/>
  <c r="E17" i="11"/>
  <c r="F17" i="11"/>
  <c r="G17" i="11"/>
  <c r="H17" i="11"/>
  <c r="I17" i="11"/>
  <c r="J17" i="11"/>
  <c r="A18" i="11"/>
  <c r="B18" i="11"/>
  <c r="C18" i="11"/>
  <c r="D18" i="11"/>
  <c r="E18" i="11"/>
  <c r="F18" i="11"/>
  <c r="G18" i="11"/>
  <c r="H18" i="11"/>
  <c r="I18" i="11"/>
  <c r="J18" i="11"/>
  <c r="A19" i="11"/>
  <c r="B19" i="11"/>
  <c r="C19" i="11"/>
  <c r="D19" i="11"/>
  <c r="E19" i="11"/>
  <c r="F19" i="11"/>
  <c r="G19" i="11"/>
  <c r="H19" i="11"/>
  <c r="I19" i="11"/>
  <c r="J19" i="11"/>
  <c r="A20" i="11"/>
  <c r="B20" i="11"/>
  <c r="C20" i="11"/>
  <c r="D20" i="11"/>
  <c r="E20" i="11"/>
  <c r="F20" i="11"/>
  <c r="G20" i="11"/>
  <c r="H20" i="11"/>
  <c r="I20" i="11"/>
  <c r="J20" i="11"/>
  <c r="A21" i="11"/>
  <c r="B21" i="11"/>
  <c r="C21" i="11"/>
  <c r="D21" i="11"/>
  <c r="E21" i="11"/>
  <c r="F21" i="11"/>
  <c r="G21" i="11"/>
  <c r="H21" i="11"/>
  <c r="I21" i="11"/>
  <c r="J21" i="11"/>
  <c r="A22" i="11"/>
  <c r="B22" i="11"/>
  <c r="C22" i="11"/>
  <c r="D22" i="11"/>
  <c r="E22" i="11"/>
  <c r="F22" i="11"/>
  <c r="G22" i="11"/>
  <c r="H22" i="11"/>
  <c r="I22" i="11"/>
  <c r="J22" i="11"/>
  <c r="A23" i="11"/>
  <c r="B23" i="11"/>
  <c r="C23" i="11"/>
  <c r="D23" i="11"/>
  <c r="E23" i="11"/>
  <c r="F23" i="11"/>
  <c r="G23" i="11"/>
  <c r="H23" i="11"/>
  <c r="I23" i="11"/>
  <c r="J23" i="11"/>
  <c r="A24" i="11"/>
  <c r="B24" i="11"/>
  <c r="C24" i="11"/>
  <c r="D24" i="11"/>
  <c r="E24" i="11"/>
  <c r="F24" i="11"/>
  <c r="G24" i="11"/>
  <c r="H24" i="11"/>
  <c r="I24" i="11"/>
  <c r="J24" i="11"/>
  <c r="A25" i="11"/>
  <c r="B25" i="11"/>
  <c r="C25" i="11"/>
  <c r="D25" i="11"/>
  <c r="E25" i="11"/>
  <c r="F25" i="11"/>
  <c r="G25" i="11"/>
  <c r="H25" i="11"/>
  <c r="I25" i="11"/>
  <c r="J25" i="11"/>
  <c r="A26" i="11"/>
  <c r="B26" i="11"/>
  <c r="C26" i="11"/>
  <c r="D26" i="11"/>
  <c r="E26" i="11"/>
  <c r="F26" i="11"/>
  <c r="G26" i="11"/>
  <c r="H26" i="11"/>
  <c r="I26" i="11"/>
  <c r="J26" i="11"/>
  <c r="A27" i="11"/>
  <c r="B27" i="11"/>
  <c r="C27" i="11"/>
  <c r="D27" i="11"/>
  <c r="E27" i="11"/>
  <c r="F27" i="11"/>
  <c r="G27" i="11"/>
  <c r="H27" i="11"/>
  <c r="I27" i="11"/>
  <c r="J27" i="11"/>
  <c r="A28" i="11"/>
  <c r="B28" i="11"/>
  <c r="C28" i="11"/>
  <c r="D28" i="11"/>
  <c r="E28" i="11"/>
  <c r="F28" i="11"/>
  <c r="G28" i="11"/>
  <c r="H28" i="11"/>
  <c r="I28" i="11"/>
  <c r="J28" i="11"/>
  <c r="A29" i="11"/>
  <c r="B29" i="11"/>
  <c r="C29" i="11"/>
  <c r="D29" i="11"/>
  <c r="E29" i="11"/>
  <c r="F29" i="11"/>
  <c r="G29" i="11"/>
  <c r="H29" i="11"/>
  <c r="I29" i="11"/>
  <c r="J29" i="11"/>
  <c r="A30" i="11"/>
  <c r="B30" i="11"/>
  <c r="C30" i="11"/>
  <c r="D30" i="11"/>
  <c r="E30" i="11"/>
  <c r="F30" i="11"/>
  <c r="G30" i="11"/>
  <c r="H30" i="11"/>
  <c r="I30" i="11"/>
  <c r="J30" i="11"/>
  <c r="B2" i="11"/>
  <c r="C2" i="11"/>
  <c r="D2" i="11"/>
  <c r="E2" i="11"/>
  <c r="F2" i="11"/>
  <c r="G2" i="11"/>
  <c r="H2" i="11"/>
  <c r="I2" i="11"/>
  <c r="J2" i="11"/>
  <c r="A2" i="11"/>
  <c r="D13" i="3" l="1"/>
  <c r="C12" i="5" l="1"/>
  <c r="B3" i="11" s="1"/>
  <c r="C13" i="8"/>
  <c r="B3" i="12" s="1"/>
  <c r="C15" i="9"/>
  <c r="C12" i="9"/>
  <c r="G19" i="9"/>
  <c r="J40" i="9" l="1"/>
  <c r="J48" i="8"/>
  <c r="I38" i="12" s="1"/>
  <c r="J42" i="8"/>
  <c r="I32" i="12" s="1"/>
  <c r="J32" i="8"/>
  <c r="I22" i="12" s="1"/>
  <c r="J31" i="8"/>
  <c r="I21" i="12" s="1"/>
  <c r="J21" i="8"/>
  <c r="I11" i="12" s="1"/>
  <c r="D11" i="3" l="1"/>
  <c r="D10" i="3"/>
  <c r="D9" i="3"/>
  <c r="D8" i="3"/>
  <c r="D7" i="3"/>
  <c r="D6" i="3"/>
</calcChain>
</file>

<file path=xl/sharedStrings.xml><?xml version="1.0" encoding="utf-8"?>
<sst xmlns="http://schemas.openxmlformats.org/spreadsheetml/2006/main" count="368" uniqueCount="253">
  <si>
    <t>Año</t>
  </si>
  <si>
    <t>ÍNDICE</t>
  </si>
  <si>
    <t>PERIODO</t>
  </si>
  <si>
    <t>Ítem</t>
  </si>
  <si>
    <t>Contenido</t>
  </si>
  <si>
    <t>ANTIOQUIA</t>
  </si>
  <si>
    <t>ARAUCA</t>
  </si>
  <si>
    <t>ATLÁNTICO</t>
  </si>
  <si>
    <t>BOGOTÁ D,C</t>
  </si>
  <si>
    <t>BOLIVAR</t>
  </si>
  <si>
    <t>BOYACÁ</t>
  </si>
  <si>
    <t>CAQUETÁ</t>
  </si>
  <si>
    <t>CASANARE</t>
  </si>
  <si>
    <t>CAUCA</t>
  </si>
  <si>
    <t>CESAR</t>
  </si>
  <si>
    <t>CORDOBA</t>
  </si>
  <si>
    <t>CUNDINAMARCA</t>
  </si>
  <si>
    <t>HUILA</t>
  </si>
  <si>
    <t>LA GUAJIRA</t>
  </si>
  <si>
    <t>MAGDALENA</t>
  </si>
  <si>
    <t>META</t>
  </si>
  <si>
    <t>NARIÑO</t>
  </si>
  <si>
    <t>NORTE DE SANTANDER</t>
  </si>
  <si>
    <t>PUTUMAYO</t>
  </si>
  <si>
    <t>RISARALDA</t>
  </si>
  <si>
    <t>SANTANDER</t>
  </si>
  <si>
    <t>SUCRE</t>
  </si>
  <si>
    <t>TOLIMA</t>
  </si>
  <si>
    <t>VALLE DEL CAUCA</t>
  </si>
  <si>
    <t xml:space="preserve">                      Año
Departamento</t>
  </si>
  <si>
    <t xml:space="preserve">AMAZONAS </t>
  </si>
  <si>
    <t>AMB</t>
  </si>
  <si>
    <t>AMVA</t>
  </si>
  <si>
    <t>ANLA</t>
  </si>
  <si>
    <t>CAM</t>
  </si>
  <si>
    <t>CAR</t>
  </si>
  <si>
    <t>CARDER</t>
  </si>
  <si>
    <t>CARDIQUE</t>
  </si>
  <si>
    <t>CARSUCRE</t>
  </si>
  <si>
    <t>CAS</t>
  </si>
  <si>
    <t>CDA</t>
  </si>
  <si>
    <t>CDMB</t>
  </si>
  <si>
    <t>CORANTIOQUIA</t>
  </si>
  <si>
    <t>CORMACARENA</t>
  </si>
  <si>
    <t>CORNARE</t>
  </si>
  <si>
    <t>CORPAMAG</t>
  </si>
  <si>
    <t>CORPOAMAZONIA</t>
  </si>
  <si>
    <t>CORPOBOYACA</t>
  </si>
  <si>
    <t>CORPOCALDAS</t>
  </si>
  <si>
    <t xml:space="preserve">CORPOCESAR </t>
  </si>
  <si>
    <t>CORPOCHIVOR</t>
  </si>
  <si>
    <t>CORPOGUAJIRA</t>
  </si>
  <si>
    <t>CORPOGUAVIO</t>
  </si>
  <si>
    <t>CORPONARIÑO</t>
  </si>
  <si>
    <t>CORPONOR</t>
  </si>
  <si>
    <t>CORPORINOQUIA</t>
  </si>
  <si>
    <t>CORPOURABA</t>
  </si>
  <si>
    <t>CORTOLIMA</t>
  </si>
  <si>
    <t>CRA</t>
  </si>
  <si>
    <t>CRC</t>
  </si>
  <si>
    <t>CRQ</t>
  </si>
  <si>
    <t>CSB</t>
  </si>
  <si>
    <t>CVC</t>
  </si>
  <si>
    <t>CVS</t>
  </si>
  <si>
    <t>DADSA</t>
  </si>
  <si>
    <t>DAGMA</t>
  </si>
  <si>
    <t>EPA CARTAGENA</t>
  </si>
  <si>
    <t>EPA BUENAVENTURA</t>
  </si>
  <si>
    <t>EPA BARRANQUILLA</t>
  </si>
  <si>
    <t>SDA</t>
  </si>
  <si>
    <t xml:space="preserve">                      Año
Autoridad Ambiental</t>
  </si>
  <si>
    <t>Volumen de Agua Vertida en el Sector Manufacturero Nacional</t>
  </si>
  <si>
    <t>Volumen de Agua Vertida en el Sector Manufacturero Autoridad Ambiental</t>
  </si>
  <si>
    <t>Volumen de Agua Vertida en el Sector Manufacturero CIIU</t>
  </si>
  <si>
    <t>Volumen de agua vertida
(Millones de m3)</t>
  </si>
  <si>
    <t>Volumen de agua vertida (Millones de m3)</t>
  </si>
  <si>
    <t>CALDAS</t>
  </si>
  <si>
    <t>GUAINÍA</t>
  </si>
  <si>
    <t>QUINDÍO</t>
  </si>
  <si>
    <t>VICHADA</t>
  </si>
  <si>
    <t>1011 Procesamiento y conservación de carne y productos cárnicos</t>
  </si>
  <si>
    <t>1012 Procesamiento y conservación de pescados, crustáceos y moluscos</t>
  </si>
  <si>
    <t>1020 Procesamiento y conservación de frutas, legumbres, hortalizas y tubérculos</t>
  </si>
  <si>
    <t>1030 Elaboración de aceites y grasas de origen vegetal y animal</t>
  </si>
  <si>
    <t>1040 Elaboración de productos lácteos</t>
  </si>
  <si>
    <t>1051 Elaboración de productos de molinería</t>
  </si>
  <si>
    <t>1052 Elaboración de almidones y productos derivados del almidón</t>
  </si>
  <si>
    <t>1061 Trilla de café</t>
  </si>
  <si>
    <t>1062 Descafeinado, tostión y molienda del café</t>
  </si>
  <si>
    <t>1063 Otros derivados del café</t>
  </si>
  <si>
    <t>1071 Elaboración y refinación de azúcar</t>
  </si>
  <si>
    <t>1072 Elaboración de panela</t>
  </si>
  <si>
    <t>1081 Elaboración de productos de panadería</t>
  </si>
  <si>
    <t>1082 Elaboración de cacao, chocolate y productos de confitería</t>
  </si>
  <si>
    <t>1083 Elaboración de macarrones, fideos, alcuzcuz y productos farináceos similares</t>
  </si>
  <si>
    <t>1084 Elaboración de comidas y platos preparados</t>
  </si>
  <si>
    <t>1089 Elaboración de otros productos alimenticios n.c.p.</t>
  </si>
  <si>
    <t>1090 Elaboración de alimentos preparados para animales</t>
  </si>
  <si>
    <t>1101 Destilación, rectificación y mezcla de bebidas alcohólicas</t>
  </si>
  <si>
    <t>1102 Elaboración de bebidas fermentadas no destiladas</t>
  </si>
  <si>
    <t>1103 Producción de malta, elaboración de cervezas y otras bebidas malteadas</t>
  </si>
  <si>
    <t>1104 Elaboración de bebidas no alcohólicas, producción de aguas minerales y de otras aguas embotelladas</t>
  </si>
  <si>
    <t>1200 Elaboración de productos de tabaco</t>
  </si>
  <si>
    <t>1311 Preparación e hilatura de fibras textiles</t>
  </si>
  <si>
    <t>1312 Tejeduría de productos textiles</t>
  </si>
  <si>
    <t>1313 Acabado de productos textiles</t>
  </si>
  <si>
    <t>1391 Fabricación de tejidos de punto y ganchillo</t>
  </si>
  <si>
    <t>1392 Confección de artículos con materiales textiles, excepto prendas de vestir</t>
  </si>
  <si>
    <t>1393 Fabricación de tapetes y alfombras para pisos</t>
  </si>
  <si>
    <t>1394 Fabricación de cuerdas, cordeles, cables, bramantes y redes</t>
  </si>
  <si>
    <t>1399 Fabricación de otros artículos textiles n.c.p.</t>
  </si>
  <si>
    <t>1410 Confección de prendas de vestir, excepto prendas de piel</t>
  </si>
  <si>
    <t>1420 Fabricación de artículos de piel</t>
  </si>
  <si>
    <t>1511 Curtido y recurtido de cueros, recurtido y teñido de pieles</t>
  </si>
  <si>
    <t>1512 Fabricación de artículos de viaje, bolsos de mano y artículos similares elaborados en cuero, y fabricación de artículos de talabartería y guarnicionería</t>
  </si>
  <si>
    <t>1513 Fabricación de artículos de viaje, bolsos de mano y artículos similares, artículos de talabartería y guarnicionería elaborados en otros materiales</t>
  </si>
  <si>
    <t>1521 Fabricación de calzado de cuero y piel, con cualquier tipo de suela</t>
  </si>
  <si>
    <t>1522 Fabricación de otros tipos de calzado, excepto calzado de cuero y piel</t>
  </si>
  <si>
    <t>1523 Fabricación de partes del calzado</t>
  </si>
  <si>
    <t>1610 Aserrado, acepillado e impregnación de la madera</t>
  </si>
  <si>
    <t>1620 Fabricación de hojas de madera para enchapado, fabricación de tableros contrachapados, tableros laminados, tableros de partículas y otros tableros y paneles</t>
  </si>
  <si>
    <t>1630 Fabricación de partes y piezas de madera, de carpintería y ebanistería para la construcción</t>
  </si>
  <si>
    <t>1640 Fabricación de recipientes de madera</t>
  </si>
  <si>
    <t>1690 Fabricación de otros productos de madera, fabricación de artículos de corcho, cestería y espartería</t>
  </si>
  <si>
    <t>1701 Fabricación de pulpas (pastas) celulósicas, papel y cartón</t>
  </si>
  <si>
    <t>1702 Fabricación de papel y cartón ondulado (corrugado), fabricación de envases, empaques y de embalajes de papel y cartón.</t>
  </si>
  <si>
    <t>1709 Fabricación de otros artículos de papel y cartón</t>
  </si>
  <si>
    <t>1811 Actividades de impresión</t>
  </si>
  <si>
    <t>1812 Actividades de servicios relacionados con la impresión</t>
  </si>
  <si>
    <t>1910 Fabricación de productos de hornos de coque</t>
  </si>
  <si>
    <t>1921 Fabricación de productos de la refinación del petróleo</t>
  </si>
  <si>
    <t>1922 Actividad de mezcla de combustibles</t>
  </si>
  <si>
    <t>2011 Fabricación de sustancias y productos químicos básicos</t>
  </si>
  <si>
    <t>2012 Fabricación de abonos y compuestos inorgánicos nitrogenados</t>
  </si>
  <si>
    <t>2013 Fabricación de plásticos en formas primarias</t>
  </si>
  <si>
    <t>2014 Fabricación de caucho sintético en formas primarias</t>
  </si>
  <si>
    <t>2021 Fabricación de plaguicidas y otros productos químicos de uso agropecuario</t>
  </si>
  <si>
    <t>2022 Fabricación de pinturas, barnices y revestimientos similares, tintas para impresión y masillas</t>
  </si>
  <si>
    <t>2023 Fabricación de jabones y detergentes, preparados para limpiar y pulir, perfumes y preparados de tocador</t>
  </si>
  <si>
    <t>2029 Fabricación de otros productos químicos n.c.p.</t>
  </si>
  <si>
    <t>2030 Fabricación de fibras sintéticas y artificiales</t>
  </si>
  <si>
    <t>2100 Fabricación de productos farmacéuticos, sustancias químicas medicinales y productos botánicos de uso farmacéutico</t>
  </si>
  <si>
    <t>2211 Fabricación de llantas y neumáticos de caucho</t>
  </si>
  <si>
    <t>2212 Reencauche de llantas usadas</t>
  </si>
  <si>
    <t>2219 Fabricación de formas básicas de caucho y otros productos de caucho n.c.p.</t>
  </si>
  <si>
    <t>2221 Fabricación de formas básicas de plástico</t>
  </si>
  <si>
    <t>2229 Fabricación de artículos de plástico n.c.p.</t>
  </si>
  <si>
    <t>2310 Fabricación de vidrio y productos de vidrio</t>
  </si>
  <si>
    <t>2391 Fabricación de productos refractarios</t>
  </si>
  <si>
    <t>2392 Fabricación de materiales de arcilla para la construcción</t>
  </si>
  <si>
    <t>2393 Fabricación de otros productos de cerámica y porcelana</t>
  </si>
  <si>
    <t>2394 Fabricación de cemento, cal y yeso</t>
  </si>
  <si>
    <t>2395 Fabricación de artículos de hormigón, cemento y yeso</t>
  </si>
  <si>
    <t>2396 Corte, tallado y acabado de la piedra</t>
  </si>
  <si>
    <t>2399 Fabricación de otros productos minerales no metálicos n.c.p.</t>
  </si>
  <si>
    <t>2410 Industrias básicas de hierro y de acero</t>
  </si>
  <si>
    <t>2421 Industrias básicas de metales preciosos</t>
  </si>
  <si>
    <t>2429 Industrias básicas de otros metales no ferrosos</t>
  </si>
  <si>
    <t>2431 Fundición de hierro y de acero</t>
  </si>
  <si>
    <t>2511 Fabricación de productos metálicos para uso estructural</t>
  </si>
  <si>
    <t>2512 Fabricación de tanques, depósitos y recipientes de metal, excepto los utilizados para el envase o transporte de mercancías</t>
  </si>
  <si>
    <t>2513 Fabricación de generadores de vapor, excepto calderas de agua caliente para calefacción central</t>
  </si>
  <si>
    <t>2520 Fabricación de armas y municiones</t>
  </si>
  <si>
    <t>2591 Forja, prensado, estampado y laminado de metal, pulvimetalurgia</t>
  </si>
  <si>
    <t>2592 Tratamiento y revestimiento de metales, mecanizado</t>
  </si>
  <si>
    <t>2593 Fabricación de artículos de cuchillería, herramientas de mano y artículos de ferretería</t>
  </si>
  <si>
    <t>2599 Fabricación de otros productos elaborados de metal n.c.p.</t>
  </si>
  <si>
    <t>2610 Fabricación de componentes y tableros electrónicos</t>
  </si>
  <si>
    <t>2620 Fabricación de computadoras y de equipo periférico</t>
  </si>
  <si>
    <t>2651 Fabricación de equipo de medición, prueba, navegación y control</t>
  </si>
  <si>
    <t>2652 Fabricación de relojes</t>
  </si>
  <si>
    <t>2711 Fabricación de motores, generadores y transformadores eléctricos</t>
  </si>
  <si>
    <t>2712 Fabricación de aparatos de distribución y control de la energía eléctrica</t>
  </si>
  <si>
    <t>2720 Fabricación de pilas, baterías y acumuladores eléctricos</t>
  </si>
  <si>
    <t>2731 Fabricación de hilos y cables eléctricos y de fibra óptica</t>
  </si>
  <si>
    <t>2732 Fabricación de dispositivos de cableado</t>
  </si>
  <si>
    <t>2740 Fabricación de equipos eléctricos de iluminación</t>
  </si>
  <si>
    <t>2750 Fabricación de aparatos de uso doméstico</t>
  </si>
  <si>
    <t>2790 Fabricación de otros tipos de equipo eléctrico n.c.p.</t>
  </si>
  <si>
    <t>2811 Fabricación de motores, turbinas, y partes para motores de combustión interna</t>
  </si>
  <si>
    <t>2812 Fabricación de equipos de potencia hidráulica y neumática</t>
  </si>
  <si>
    <t>2813 Fabricación de otras bombas, compresores, grifos y válvulas</t>
  </si>
  <si>
    <t>2814 Fabricación de cojinetes, engranajes, trenes de engranajes y piezas de transmisión</t>
  </si>
  <si>
    <t>2815 Fabricación de hornos, hogares y quemadores industriales</t>
  </si>
  <si>
    <t>2816 Fabricación de equipo de elevación y manipulación</t>
  </si>
  <si>
    <t>2817 Fabricación de maquinaria y equipo de oficina (excepto computadoras y equipo periférico)</t>
  </si>
  <si>
    <t>2819 Fabricación de otros tipos de maquinaria y equipo de uso general n.c.p.</t>
  </si>
  <si>
    <t>2821 Fabricación de maquinaria agropecuaria y forestal</t>
  </si>
  <si>
    <t>2822 Fabricación de máquinas formadoras de metal y de máquinas herramienta</t>
  </si>
  <si>
    <t>2823 Fabricación de maquinaria para la metalurgia</t>
  </si>
  <si>
    <t>2824 Fabricación de maquinaria para explotación de minas y canteras y para obras de construcción</t>
  </si>
  <si>
    <t>2825 Fabricación de maquinaria para la elaboración de alimentos, bebidas y tabaco</t>
  </si>
  <si>
    <t>2826 Fabricación de maquinaria para la elaboración de productos textiles, prendas de vestir y cueros</t>
  </si>
  <si>
    <t>2829 Fabricación de otros tipos de maquinaria y equipo de uso especial n.c.p.</t>
  </si>
  <si>
    <t>2910 Fabricación de vehículos automotores y sus motores</t>
  </si>
  <si>
    <t>2930 Fabricación de partes, piezas (autopartes) y accesorios (lujos) para vehículos automotores</t>
  </si>
  <si>
    <t>3011 Construcción de barcos y de estructuras flotantes</t>
  </si>
  <si>
    <t>3012 Construcción de embarcaciones de recreo y deporte</t>
  </si>
  <si>
    <t>3030 Fabricación de aeronaves, naves espaciales y de maquinaria conexa</t>
  </si>
  <si>
    <t>3091 Fabricación de motocicletas</t>
  </si>
  <si>
    <t>3120 Fabricación de colchones y somieres</t>
  </si>
  <si>
    <t>3210 Fabricación de joyas, bisutería y artículos conexos</t>
  </si>
  <si>
    <t>3230 Fabricación de artículos y equipo para la práctica del deporte</t>
  </si>
  <si>
    <t>3240 Fabricación de juegos, juguetes y rompecabezas</t>
  </si>
  <si>
    <t>3250 Fabricación de instrumentos, aparatos y materiales médicos y odontológicos (incluido mobiliario)</t>
  </si>
  <si>
    <t>3290 Otras industrias manufactureras n.c.p.</t>
  </si>
  <si>
    <t>3311 Mantenimiento y reparación especializado de productos elaborados en metal</t>
  </si>
  <si>
    <t>3312 Mantenimiento y reparación especializado de maquinaria y equipo</t>
  </si>
  <si>
    <t>3313 Mantenimiento y reparación especializado de equipo electrónico y óptico</t>
  </si>
  <si>
    <t>3314 Mantenimiento y reparación especializado de equipo eléctrico</t>
  </si>
  <si>
    <t>3315 Mantenimiento y reparación especializado de equipo de transporte, excepto los vehículos automotores, motocicletas y bicicletas</t>
  </si>
  <si>
    <t>3319 Mantenimiento y reparación de otros tipos de equipos y sus componentes n.c.p.</t>
  </si>
  <si>
    <t>2432 Fundición de metales no ferrosos</t>
  </si>
  <si>
    <t>2920 Fabricación de carrocerías para vehículos automotores, fabricación de remolques y semirremolques</t>
  </si>
  <si>
    <t>3110 Fabricación de muebles</t>
  </si>
  <si>
    <t>3320 Instalación especializada de maquinaria y equipo industrial</t>
  </si>
  <si>
    <t>Etiquetas de fila</t>
  </si>
  <si>
    <t>Total general</t>
  </si>
  <si>
    <t>Suma de Volumen de agua vertida</t>
  </si>
  <si>
    <t>Depto</t>
  </si>
  <si>
    <t>Suma de 2014</t>
  </si>
  <si>
    <t>Suma de 2015</t>
  </si>
  <si>
    <t>Suma de 2016</t>
  </si>
  <si>
    <t>Suma de 2017</t>
  </si>
  <si>
    <t>Suma de 2018</t>
  </si>
  <si>
    <t>Suma de 2019</t>
  </si>
  <si>
    <t>Suma de 2020</t>
  </si>
  <si>
    <t>Suma de 2021</t>
  </si>
  <si>
    <t>Cuenta de 2022</t>
  </si>
  <si>
    <t>AA</t>
  </si>
  <si>
    <t>Suma de 2022</t>
  </si>
  <si>
    <t>2014-2022</t>
  </si>
  <si>
    <t>1031 Extracción de aceites de origen vegetal crudos</t>
  </si>
  <si>
    <t>1032 Elaboración de aceites y grasas de origen vegetal refinados</t>
  </si>
  <si>
    <t>1033 Elaboración de aceites y grasas de origen animal</t>
  </si>
  <si>
    <t>3211 Fabricación de joyas y articulos conexos</t>
  </si>
  <si>
    <t>3212 Fabricación de bisuteria y articulos conexos</t>
  </si>
  <si>
    <r>
      <t>*1</t>
    </r>
    <r>
      <rPr>
        <sz val="9"/>
        <color rgb="FF000000"/>
        <rFont val="Arial"/>
        <family val="2"/>
      </rPr>
      <t xml:space="preserve"> La variación anual se define como el cambio porcentual de la demanda de agua de un año con respecto al anterior. </t>
    </r>
  </si>
  <si>
    <r>
      <t>Variación Anual*</t>
    </r>
    <r>
      <rPr>
        <b/>
        <vertAlign val="superscript"/>
        <sz val="10"/>
        <color rgb="FF000000"/>
        <rFont val="Arial"/>
        <family val="2"/>
      </rPr>
      <t>1</t>
    </r>
    <r>
      <rPr>
        <b/>
        <sz val="10"/>
        <color rgb="FF000000"/>
        <rFont val="Arial"/>
        <family val="2"/>
      </rPr>
      <t xml:space="preserve">  %</t>
    </r>
  </si>
  <si>
    <t>Notas:
1.  Los datos pueden variar por actualización de cifras por parte de los establecimientos y las autoridades ambientales.
2. El dato correspondiente al año 2014, 2015 y 2016, es reportado con fecha de corte a noviembre 14 de 2017.
3. El dato correspondiente al año 2017, es reportado con fecha de corte a noviembre 15 de 2018.
4. El dato correspondiente al año 2018, es reportado con fecha de corte a septiembre 16 de 2019.
5. El dato correspondiente al año 2019, es reportado con fecha de corte a noviembre 26 de 2020.
6. El dato correspondiente al año 2020, es reportado con fecha de corte a septiembre 28 de 2021.
7. El dato correspondiente al año 2021, es reportado con fecha de corte a julio 27 de 2022.
8. El dato correspondiente al año 2022, es reportado con fecha de corte a septiembre 29 de 2023.
9. Los microdatos de los indicadores pueden ser consultados en el siguiente link http://www.ideam.gov.co/web/contaminacion-y-calidad-ambiental/informes-nacionales1</t>
  </si>
  <si>
    <t>Volumen de Agua Vertida en el Sector Manufacturero Departamemtal</t>
  </si>
  <si>
    <t>Colombia. Volumen de Agua Vertida en el Sector Manufacturero por Departamento. Periodo 2014-2022.</t>
  </si>
  <si>
    <t>Colombia. Volumen de Agua Vertida en el Sector Manufacturero por Autoridad Ambiental. Periodo 2014-2022.</t>
  </si>
  <si>
    <t>Fuente: Instituto de Hidrología, Meteorología y Estudios Ambientales  - IDEAM. Subdirección de Estudios Ambientales. Grupo de Seguimiento a la Sostenibilidad del Desarrollo. RUA Manufacturero. 2023.</t>
  </si>
  <si>
    <t>Fecha de publicación. 15 de Diciembre de 2023.</t>
  </si>
  <si>
    <t>Notas:
1. Debido a sentencia del consejo de estado sala de lo contencioso administrativo sección primera del veintiuno (21) de junio de dos mil dieciocho (2018), se decreta nulidad al acuerdo metropolitano No. 016 de 31 de agosto de 2012, expedido por la Junta Metropolitana de Bucaramanga. Los establecimientos objeto de seguimiento y control por parte de la AMB pasan bajo la jurisdicción de la CDMB a partir del 2021.
2. Los datos pueden variar por actualización de cifras por parte de los establecimientos y las autoridades ambientales.
3. El dato correspondiente al año 2014, 2015 y 2016, es reportado con fecha de corte a noviembre 14 de 2017.
4. El dato correspondiente al año 2017, es reportado con fecha de corte a noviembre 15 de 2018.
5. El dato correspondiente al año 2018, es reportado con fecha de corte a septiembre 16 de 2019.
6. El dato correspondiente al año 2019, es reportado con fecha de corte a noviembre 26 de 2020.
7. El dato correspondiente al año 2020, es reportado con fecha de corte a septiembre 28 de 2021.
8. El dato correspondiente al año 2021, es reportado con fecha de corte a julio 27 de 2022.
9. El dato correspondiente al año 2022, es reportado con fecha de corte a septiembre 29 de 2023.
10. Los microdatos de los indicadores pueden ser consultados en el siguiente link http://www.ideam.gov.co/web/contaminacion-y-calidad-ambiental/informes-nacionales1</t>
  </si>
  <si>
    <t>Colombia. Volumen de Agua Vertida en el Sector Manufacturero. Periodo 2014-2022</t>
  </si>
  <si>
    <t>Colombia. Volumen de Agua Vertida en el Sector Manufacturero - Total Nacional. Periodo 2014-2022</t>
  </si>
  <si>
    <t>-</t>
  </si>
  <si>
    <t>Fuente: Instituto de Hidrología, Meteorología y Estudios Ambientales  - IDEAM. Subdirección de Estudios Ambientales. Grupo de Seguimiento a la Sostenibilidad del Desarrollo. RUA Manufacturero. 2023</t>
  </si>
  <si>
    <t>Fecha de publicación. 15 de Diciembre de 2023</t>
  </si>
  <si>
    <t>Colombia. Volumen de Agua Vertida en el Sector Manufacturero por actividad CIIU. Periodo 2014-2022.</t>
  </si>
  <si>
    <t xml:space="preserve">                                                                                      Año
CIIU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</si>
</sst>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0.0"/>
    <numFmt numFmtId="166" formatCode="0.0000000"/>
    <numFmt numFmtId="167" formatCode="0.00000"/>
    <numFmt numFmtId="168" formatCode="0.0000"/>
    <numFmt numFmtId="169" formatCode="0.000"/>
    <numFmt numFmtId="170" formatCode="0.000000"/>
  </numFmts>
  <fonts count="19" x14ac:knownFonts="1">
    <font>
      <sz val="11"/>
      <color theme="1"/>
      <name val="Calibri"/>
      <family val="2"/>
      <scheme val="minor"/>
    </font>
    <font>
      <sz val="11"/>
      <color theme="1"/>
      <name val="Calibri"/>
      <family val="2"/>
      <scheme val="minor"/>
    </font>
    <font>
      <b/>
      <sz val="18"/>
      <color theme="3"/>
      <name val="Cambria"/>
      <family val="2"/>
      <scheme val="major"/>
    </font>
    <font>
      <sz val="10"/>
      <name val="Arial"/>
      <family val="2"/>
    </font>
    <font>
      <sz val="9"/>
      <name val="Arial"/>
      <family val="2"/>
    </font>
    <font>
      <sz val="9"/>
      <color rgb="FF000000"/>
      <name val="Arial"/>
      <family val="2"/>
    </font>
    <font>
      <vertAlign val="superscript"/>
      <sz val="9"/>
      <color rgb="FF000000"/>
      <name val="Arial"/>
      <family val="2"/>
    </font>
    <font>
      <sz val="10"/>
      <color theme="1"/>
      <name val="Arial"/>
      <family val="2"/>
    </font>
    <font>
      <b/>
      <sz val="10"/>
      <name val="Arial"/>
      <family val="2"/>
    </font>
    <font>
      <sz val="11"/>
      <color theme="1"/>
      <name val="Arial"/>
      <family val="2"/>
    </font>
    <font>
      <sz val="9"/>
      <color rgb="FF222222"/>
      <name val="Arial"/>
      <family val="2"/>
    </font>
    <font>
      <b/>
      <sz val="10"/>
      <color theme="1"/>
      <name val="Arial"/>
      <family val="2"/>
    </font>
    <font>
      <b/>
      <sz val="10"/>
      <color rgb="FF000000"/>
      <name val="Arial"/>
      <family val="2"/>
    </font>
    <font>
      <b/>
      <vertAlign val="superscript"/>
      <sz val="10"/>
      <color rgb="FF000000"/>
      <name val="Arial"/>
      <family val="2"/>
    </font>
    <font>
      <sz val="9"/>
      <color theme="1"/>
      <name val="Arial"/>
      <family val="2"/>
    </font>
    <font>
      <b/>
      <sz val="13"/>
      <color theme="1"/>
      <name val="Calibri"/>
      <family val="2"/>
      <scheme val="minor"/>
    </font>
    <font>
      <u/>
      <sz val="11"/>
      <color theme="10"/>
      <name val="Calibri"/>
      <family val="2"/>
      <scheme val="minor"/>
    </font>
    <font>
      <b/>
      <sz val="12"/>
      <name val="Arial"/>
      <family val="2"/>
    </font>
    <font>
      <b/>
      <sz val="13"/>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Down="1">
      <left style="medium">
        <color indexed="64"/>
      </left>
      <right style="thin">
        <color indexed="64"/>
      </right>
      <top style="medium">
        <color indexed="64"/>
      </top>
      <bottom/>
      <diagonal style="thin">
        <color indexed="64"/>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6">
    <xf numFmtId="0" fontId="0" fillId="0" borderId="0"/>
    <xf numFmtId="9" fontId="1" fillId="0" borderId="0" applyFont="0" applyFill="0" applyBorder="0" applyAlignment="0" applyProtection="0"/>
    <xf numFmtId="0" fontId="3" fillId="0" borderId="0"/>
    <xf numFmtId="0" fontId="2" fillId="0" borderId="0" applyNumberFormat="0" applyFill="0" applyBorder="0" applyAlignment="0" applyProtection="0"/>
    <xf numFmtId="43" fontId="1" fillId="0" borderId="0" applyFont="0" applyFill="0" applyBorder="0" applyAlignment="0" applyProtection="0"/>
    <xf numFmtId="0" fontId="16" fillId="0" borderId="0" applyNumberFormat="0" applyFill="0" applyBorder="0" applyAlignment="0" applyProtection="0"/>
  </cellStyleXfs>
  <cellXfs count="88">
    <xf numFmtId="0" fontId="0" fillId="0" borderId="0" xfId="0"/>
    <xf numFmtId="0" fontId="7" fillId="0" borderId="0" xfId="0" applyFont="1"/>
    <xf numFmtId="0" fontId="4" fillId="0" borderId="0" xfId="2" applyFont="1" applyAlignment="1">
      <alignment vertical="center" wrapText="1"/>
    </xf>
    <xf numFmtId="0" fontId="9" fillId="0" borderId="0" xfId="0" applyFont="1"/>
    <xf numFmtId="0" fontId="10" fillId="0" borderId="0" xfId="0" applyFont="1" applyAlignment="1">
      <alignment wrapText="1"/>
    </xf>
    <xf numFmtId="165" fontId="7" fillId="0" borderId="0" xfId="0" applyNumberFormat="1" applyFont="1"/>
    <xf numFmtId="0" fontId="9" fillId="0" borderId="0" xfId="0" applyFont="1" applyAlignment="1">
      <alignment horizontal="center" vertical="center"/>
    </xf>
    <xf numFmtId="3" fontId="9" fillId="0" borderId="0" xfId="0" applyNumberFormat="1" applyFont="1" applyAlignment="1">
      <alignment horizontal="center" vertical="center"/>
    </xf>
    <xf numFmtId="9" fontId="9" fillId="0" borderId="0" xfId="1" applyFont="1" applyFill="1" applyBorder="1" applyAlignment="1">
      <alignment horizontal="center" vertical="center"/>
    </xf>
    <xf numFmtId="0" fontId="14" fillId="3" borderId="0" xfId="0" applyFont="1" applyFill="1"/>
    <xf numFmtId="0" fontId="7" fillId="3" borderId="0" xfId="0" applyFont="1" applyFill="1"/>
    <xf numFmtId="0" fontId="15" fillId="3" borderId="4" xfId="0" applyFont="1" applyFill="1" applyBorder="1" applyAlignment="1">
      <alignment horizontal="center"/>
    </xf>
    <xf numFmtId="0" fontId="15" fillId="3" borderId="4" xfId="0" applyFont="1" applyFill="1" applyBorder="1"/>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vertical="center"/>
    </xf>
    <xf numFmtId="0" fontId="3" fillId="0" borderId="0" xfId="0" applyFont="1" applyAlignment="1">
      <alignment horizontal="left" vertical="center"/>
    </xf>
    <xf numFmtId="0" fontId="3" fillId="0" borderId="1" xfId="0" applyFont="1" applyBorder="1" applyAlignment="1">
      <alignment horizontal="center" vertical="center" wrapText="1"/>
    </xf>
    <xf numFmtId="0" fontId="0" fillId="0" borderId="0" xfId="0" pivotButton="1"/>
    <xf numFmtId="0" fontId="0" fillId="0" borderId="0" xfId="0" applyAlignment="1">
      <alignment horizontal="left"/>
    </xf>
    <xf numFmtId="0" fontId="8" fillId="2" borderId="7" xfId="0" applyFont="1" applyFill="1" applyBorder="1" applyAlignment="1">
      <alignment horizontal="left" vertical="center" wrapText="1"/>
    </xf>
    <xf numFmtId="0" fontId="8" fillId="2" borderId="0" xfId="0" applyFont="1" applyFill="1" applyAlignment="1">
      <alignment horizontal="center" vertical="center"/>
    </xf>
    <xf numFmtId="2" fontId="3" fillId="0" borderId="0" xfId="2" applyNumberFormat="1" applyAlignment="1">
      <alignment horizontal="center" vertical="center"/>
    </xf>
    <xf numFmtId="0" fontId="8" fillId="2" borderId="1" xfId="0" applyFont="1" applyFill="1" applyBorder="1" applyAlignment="1">
      <alignment horizontal="center" vertical="center"/>
    </xf>
    <xf numFmtId="0" fontId="8" fillId="2" borderId="7" xfId="0" applyFont="1" applyFill="1" applyBorder="1" applyAlignment="1">
      <alignment horizontal="left" vertical="center"/>
    </xf>
    <xf numFmtId="0" fontId="0" fillId="3" borderId="0" xfId="0" applyFill="1"/>
    <xf numFmtId="0" fontId="15" fillId="3" borderId="3" xfId="0" applyFont="1" applyFill="1" applyBorder="1"/>
    <xf numFmtId="0" fontId="18" fillId="3" borderId="3" xfId="0" applyFont="1" applyFill="1" applyBorder="1" applyAlignment="1">
      <alignment horizontal="center" vertical="center"/>
    </xf>
    <xf numFmtId="0" fontId="15" fillId="3" borderId="3" xfId="0" applyFont="1" applyFill="1" applyBorder="1" applyAlignment="1">
      <alignment horizontal="center"/>
    </xf>
    <xf numFmtId="0" fontId="16" fillId="3" borderId="4" xfId="5" applyFill="1" applyBorder="1" applyAlignment="1">
      <alignment horizontal="left"/>
    </xf>
    <xf numFmtId="0" fontId="0" fillId="3" borderId="4" xfId="0" applyFill="1" applyBorder="1" applyAlignment="1">
      <alignment horizontal="center"/>
    </xf>
    <xf numFmtId="4" fontId="7" fillId="3" borderId="1" xfId="0" applyNumberFormat="1" applyFont="1" applyFill="1" applyBorder="1" applyAlignment="1">
      <alignment horizontal="center" vertical="center"/>
    </xf>
    <xf numFmtId="0" fontId="7" fillId="3" borderId="1" xfId="0" applyFont="1" applyFill="1" applyBorder="1" applyAlignment="1">
      <alignment horizontal="center" vertical="center"/>
    </xf>
    <xf numFmtId="164" fontId="7" fillId="3" borderId="1" xfId="0" applyNumberFormat="1" applyFont="1" applyFill="1" applyBorder="1" applyAlignment="1">
      <alignment horizontal="center" vertical="center"/>
    </xf>
    <xf numFmtId="9" fontId="7" fillId="3" borderId="1" xfId="1" applyFont="1" applyFill="1" applyBorder="1" applyAlignment="1">
      <alignment horizontal="center" vertical="center"/>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169" fontId="3" fillId="0" borderId="1" xfId="2" applyNumberFormat="1" applyBorder="1" applyAlignment="1">
      <alignment horizontal="right" vertical="center"/>
    </xf>
    <xf numFmtId="2" fontId="3" fillId="0" borderId="1" xfId="2" applyNumberFormat="1" applyBorder="1" applyAlignment="1">
      <alignment horizontal="right" vertical="center"/>
    </xf>
    <xf numFmtId="169" fontId="7" fillId="0" borderId="1" xfId="0" applyNumberFormat="1" applyFont="1" applyBorder="1" applyAlignment="1">
      <alignment horizontal="right" vertical="center"/>
    </xf>
    <xf numFmtId="169" fontId="7" fillId="0" borderId="1" xfId="4" applyNumberFormat="1" applyFont="1" applyFill="1" applyBorder="1" applyAlignment="1">
      <alignment horizontal="right" vertical="center"/>
    </xf>
    <xf numFmtId="2" fontId="7" fillId="0" borderId="1" xfId="0" applyNumberFormat="1" applyFont="1" applyBorder="1" applyAlignment="1">
      <alignment horizontal="right" vertical="center"/>
    </xf>
    <xf numFmtId="2" fontId="7" fillId="0" borderId="1" xfId="4" applyNumberFormat="1" applyFont="1" applyFill="1" applyBorder="1" applyAlignment="1">
      <alignment horizontal="right" vertical="center"/>
    </xf>
    <xf numFmtId="167" fontId="3" fillId="0" borderId="1" xfId="2" applyNumberFormat="1" applyBorder="1" applyAlignment="1">
      <alignment horizontal="right" vertical="center"/>
    </xf>
    <xf numFmtId="167" fontId="7" fillId="0" borderId="1" xfId="0" applyNumberFormat="1" applyFont="1" applyBorder="1" applyAlignment="1">
      <alignment horizontal="right" vertical="center"/>
    </xf>
    <xf numFmtId="167" fontId="7" fillId="0" borderId="1" xfId="4" applyNumberFormat="1" applyFont="1" applyFill="1" applyBorder="1" applyAlignment="1">
      <alignment horizontal="right" vertical="center"/>
    </xf>
    <xf numFmtId="0" fontId="7" fillId="0" borderId="1" xfId="4" applyNumberFormat="1" applyFont="1" applyFill="1" applyBorder="1" applyAlignment="1">
      <alignment horizontal="right" vertical="center"/>
    </xf>
    <xf numFmtId="168" fontId="3" fillId="0" borderId="1" xfId="2" applyNumberFormat="1" applyBorder="1" applyAlignment="1">
      <alignment horizontal="right" vertical="center"/>
    </xf>
    <xf numFmtId="166" fontId="3" fillId="0" borderId="1" xfId="2" applyNumberFormat="1" applyBorder="1" applyAlignment="1">
      <alignment horizontal="right" vertical="center"/>
    </xf>
    <xf numFmtId="166" fontId="7" fillId="0" borderId="1" xfId="0" applyNumberFormat="1" applyFont="1" applyBorder="1" applyAlignment="1">
      <alignment horizontal="right" vertical="center"/>
    </xf>
    <xf numFmtId="166" fontId="7" fillId="0" borderId="1" xfId="4" applyNumberFormat="1" applyFont="1" applyFill="1" applyBorder="1" applyAlignment="1">
      <alignment horizontal="right" vertical="center"/>
    </xf>
    <xf numFmtId="168" fontId="7" fillId="0" borderId="1" xfId="4" applyNumberFormat="1" applyFont="1" applyFill="1" applyBorder="1" applyAlignment="1">
      <alignment horizontal="right" vertical="center"/>
    </xf>
    <xf numFmtId="2" fontId="3" fillId="0" borderId="1" xfId="4" applyNumberFormat="1" applyFont="1" applyFill="1" applyBorder="1" applyAlignment="1">
      <alignment horizontal="right" vertical="center"/>
    </xf>
    <xf numFmtId="166" fontId="3" fillId="0" borderId="9" xfId="2" applyNumberFormat="1" applyBorder="1" applyAlignment="1">
      <alignment horizontal="right" vertical="center"/>
    </xf>
    <xf numFmtId="168" fontId="3" fillId="0" borderId="10" xfId="2" applyNumberFormat="1" applyBorder="1" applyAlignment="1">
      <alignment horizontal="right" vertical="center"/>
    </xf>
    <xf numFmtId="168" fontId="3" fillId="0" borderId="9" xfId="2" applyNumberFormat="1" applyBorder="1" applyAlignment="1">
      <alignment horizontal="right" vertical="center"/>
    </xf>
    <xf numFmtId="2" fontId="3" fillId="0" borderId="9" xfId="2" applyNumberFormat="1" applyBorder="1" applyAlignment="1">
      <alignment horizontal="right" vertical="center"/>
    </xf>
    <xf numFmtId="2" fontId="3" fillId="0" borderId="8" xfId="2" applyNumberFormat="1" applyBorder="1" applyAlignment="1">
      <alignment horizontal="right" vertical="center"/>
    </xf>
    <xf numFmtId="0" fontId="3" fillId="0" borderId="1" xfId="2" applyBorder="1" applyAlignment="1">
      <alignment horizontal="right" vertical="center"/>
    </xf>
    <xf numFmtId="168" fontId="3" fillId="0" borderId="8" xfId="2" applyNumberFormat="1" applyBorder="1" applyAlignment="1">
      <alignment horizontal="right" vertical="center"/>
    </xf>
    <xf numFmtId="168" fontId="7" fillId="0" borderId="9" xfId="0" applyNumberFormat="1" applyFont="1" applyBorder="1" applyAlignment="1">
      <alignment horizontal="right" vertical="center"/>
    </xf>
    <xf numFmtId="168" fontId="7" fillId="0" borderId="9" xfId="4" applyNumberFormat="1" applyFont="1" applyFill="1" applyBorder="1" applyAlignment="1">
      <alignment horizontal="right" vertical="center"/>
    </xf>
    <xf numFmtId="0" fontId="7" fillId="0" borderId="0" xfId="0" applyFont="1" applyAlignment="1">
      <alignment horizontal="right" vertical="center"/>
    </xf>
    <xf numFmtId="2" fontId="7" fillId="0" borderId="0" xfId="0" applyNumberFormat="1" applyFont="1" applyAlignment="1">
      <alignment horizontal="right" vertical="center"/>
    </xf>
    <xf numFmtId="168" fontId="7" fillId="0" borderId="1" xfId="0" applyNumberFormat="1" applyFont="1" applyBorder="1" applyAlignment="1">
      <alignment horizontal="right" vertical="center"/>
    </xf>
    <xf numFmtId="170" fontId="7" fillId="0" borderId="1" xfId="0" applyNumberFormat="1" applyFont="1" applyBorder="1" applyAlignment="1">
      <alignment horizontal="right" vertical="center"/>
    </xf>
    <xf numFmtId="169" fontId="3" fillId="0" borderId="9" xfId="2" applyNumberFormat="1" applyBorder="1" applyAlignment="1">
      <alignment horizontal="right" vertical="center"/>
    </xf>
    <xf numFmtId="169" fontId="3" fillId="0" borderId="8" xfId="2" applyNumberFormat="1" applyBorder="1" applyAlignment="1">
      <alignment horizontal="right" vertical="center"/>
    </xf>
    <xf numFmtId="0" fontId="7" fillId="0" borderId="1" xfId="0" applyFont="1" applyBorder="1" applyAlignment="1">
      <alignment horizontal="left" wrapText="1"/>
    </xf>
    <xf numFmtId="2" fontId="7" fillId="0" borderId="9" xfId="0" applyNumberFormat="1" applyFont="1" applyBorder="1" applyAlignment="1">
      <alignment horizontal="right" vertical="center"/>
    </xf>
    <xf numFmtId="2" fontId="7" fillId="0" borderId="9" xfId="4" applyNumberFormat="1" applyFont="1" applyBorder="1" applyAlignment="1">
      <alignment horizontal="right" vertical="center"/>
    </xf>
    <xf numFmtId="2" fontId="7" fillId="0" borderId="1" xfId="4" applyNumberFormat="1" applyFont="1" applyBorder="1" applyAlignment="1">
      <alignment horizontal="right" vertical="center"/>
    </xf>
    <xf numFmtId="169" fontId="7" fillId="0" borderId="1" xfId="4" applyNumberFormat="1" applyFont="1" applyBorder="1" applyAlignment="1">
      <alignment horizontal="right" vertical="center"/>
    </xf>
    <xf numFmtId="0" fontId="7" fillId="0" borderId="1" xfId="0" applyFont="1" applyBorder="1" applyAlignment="1">
      <alignment horizontal="right" vertical="center"/>
    </xf>
    <xf numFmtId="0" fontId="7" fillId="0" borderId="1" xfId="0" applyFont="1" applyBorder="1" applyAlignment="1">
      <alignment horizontal="left" vertical="center" wrapText="1"/>
    </xf>
    <xf numFmtId="0" fontId="18" fillId="3" borderId="4" xfId="0" applyFont="1" applyFill="1" applyBorder="1" applyAlignment="1">
      <alignment horizontal="center" vertical="center"/>
    </xf>
    <xf numFmtId="0" fontId="10" fillId="3" borderId="2" xfId="0" applyFont="1" applyFill="1" applyBorder="1" applyAlignment="1">
      <alignment horizontal="left"/>
    </xf>
    <xf numFmtId="0" fontId="8" fillId="0" borderId="1" xfId="0" applyFont="1" applyBorder="1" applyAlignment="1">
      <alignment horizontal="center" vertical="center" wrapText="1"/>
    </xf>
    <xf numFmtId="0" fontId="4" fillId="0" borderId="2" xfId="2" applyFont="1" applyBorder="1" applyAlignment="1">
      <alignment horizontal="left" vertical="center" wrapText="1"/>
    </xf>
    <xf numFmtId="0" fontId="6" fillId="0" borderId="0" xfId="0" applyFont="1" applyAlignment="1">
      <alignment horizontal="left" vertical="top" wrapText="1"/>
    </xf>
    <xf numFmtId="0" fontId="10" fillId="0" borderId="0" xfId="0" applyFont="1" applyAlignment="1">
      <alignment horizontal="left" vertical="top" wrapText="1"/>
    </xf>
    <xf numFmtId="0" fontId="10" fillId="0" borderId="3" xfId="0" applyFont="1" applyBorder="1" applyAlignment="1">
      <alignment horizontal="left" vertical="top" wrapText="1"/>
    </xf>
    <xf numFmtId="0" fontId="17" fillId="0" borderId="1" xfId="0" applyFont="1" applyBorder="1" applyAlignment="1">
      <alignment horizontal="center" vertical="center" wrapText="1"/>
    </xf>
    <xf numFmtId="0" fontId="10" fillId="3" borderId="0" xfId="0" applyFont="1" applyFill="1" applyAlignment="1">
      <alignment horizontal="left"/>
    </xf>
    <xf numFmtId="0" fontId="8" fillId="2" borderId="11" xfId="0" applyFont="1" applyFill="1" applyBorder="1" applyAlignment="1">
      <alignment horizontal="left" vertical="center" wrapText="1"/>
    </xf>
    <xf numFmtId="0" fontId="8" fillId="2" borderId="11" xfId="0" applyFont="1" applyFill="1" applyBorder="1" applyAlignment="1">
      <alignment horizontal="left" vertical="center"/>
    </xf>
    <xf numFmtId="0" fontId="8" fillId="2" borderId="1" xfId="0" applyFont="1" applyFill="1" applyBorder="1" applyAlignment="1">
      <alignment horizontal="center" vertical="center" wrapText="1"/>
    </xf>
  </cellXfs>
  <cellStyles count="6">
    <cellStyle name="Hipervínculo" xfId="5" builtinId="8"/>
    <cellStyle name="Millares" xfId="4" builtinId="3"/>
    <cellStyle name="Normal" xfId="0" builtinId="0"/>
    <cellStyle name="Normal 3" xfId="2" xr:uid="{00000000-0005-0000-0000-000003000000}"/>
    <cellStyle name="Porcentaje" xfId="1" builtinId="5"/>
    <cellStyle name="Título 4" xfId="3" xr:uid="{00000000-0005-0000-0000-00000500000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[D-volumen-de-agua-vertida-en-el-sector-manufacturero.xlsx]Grafica nacional!TablaDinámica1</c:name>
    <c:fmtId val="0"/>
  </c:pivotSource>
  <c:chart>
    <c:autoTitleDeleted val="1"/>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'Grafica nacional'!$B$2</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nacional'!$A$3:$A$12</c:f>
              <c:strCache>
                <c:ptCount val="9"/>
                <c:pt idx="0">
                  <c:v>2014</c:v>
                </c:pt>
                <c:pt idx="1">
                  <c:v>2015</c:v>
                </c:pt>
                <c:pt idx="2">
                  <c:v>2016</c:v>
                </c:pt>
                <c:pt idx="3">
                  <c:v>2017</c:v>
                </c:pt>
                <c:pt idx="4">
                  <c:v>2018</c:v>
                </c:pt>
                <c:pt idx="5">
                  <c:v>2019</c:v>
                </c:pt>
                <c:pt idx="6">
                  <c:v>2020</c:v>
                </c:pt>
                <c:pt idx="7">
                  <c:v>2021</c:v>
                </c:pt>
                <c:pt idx="8">
                  <c:v>2022</c:v>
                </c:pt>
              </c:strCache>
            </c:strRef>
          </c:cat>
          <c:val>
            <c:numRef>
              <c:f>'Grafica nacional'!$B$3:$B$12</c:f>
              <c:numCache>
                <c:formatCode>General</c:formatCode>
                <c:ptCount val="9"/>
                <c:pt idx="0">
                  <c:v>260.7</c:v>
                </c:pt>
                <c:pt idx="1">
                  <c:v>162.5</c:v>
                </c:pt>
                <c:pt idx="2">
                  <c:v>273.39999999999998</c:v>
                </c:pt>
                <c:pt idx="3">
                  <c:v>148.5</c:v>
                </c:pt>
                <c:pt idx="4">
                  <c:v>145.19999999999999</c:v>
                </c:pt>
                <c:pt idx="5">
                  <c:v>143.62</c:v>
                </c:pt>
                <c:pt idx="6">
                  <c:v>129.76</c:v>
                </c:pt>
                <c:pt idx="7">
                  <c:v>136.71</c:v>
                </c:pt>
                <c:pt idx="8">
                  <c:v>191.79</c:v>
                </c:pt>
              </c:numCache>
            </c:numRef>
          </c:val>
          <c:extLst>
            <c:ext xmlns:c16="http://schemas.microsoft.com/office/drawing/2014/chart" uri="{C3380CC4-5D6E-409C-BE32-E72D297353CC}">
              <c16:uniqueId val="{00000000-67A4-414E-8067-4933505FB325}"/>
            </c:ext>
          </c:extLst>
        </c:ser>
        <c:dLbls>
          <c:dLblPos val="outEnd"/>
          <c:showLegendKey val="0"/>
          <c:showVal val="1"/>
          <c:showCatName val="0"/>
          <c:showSerName val="0"/>
          <c:showPercent val="0"/>
          <c:showBubbleSize val="0"/>
        </c:dLbls>
        <c:gapWidth val="219"/>
        <c:overlap val="-27"/>
        <c:axId val="675717888"/>
        <c:axId val="675719968"/>
      </c:barChart>
      <c:catAx>
        <c:axId val="67571788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Periodo de balance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75719968"/>
        <c:crosses val="autoZero"/>
        <c:auto val="1"/>
        <c:lblAlgn val="ctr"/>
        <c:lblOffset val="100"/>
        <c:noMultiLvlLbl val="0"/>
      </c:catAx>
      <c:valAx>
        <c:axId val="6757199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Volumen de agua (Millones de 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757178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[D-volumen-de-agua-vertida-en-el-sector-manufacturero.xlsx]Grafica departamental!TablaDinámica1</c:name>
    <c:fmtId val="0"/>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
        <c:idx val="14"/>
        <c:spPr>
          <a:solidFill>
            <a:schemeClr val="accent1"/>
          </a:solidFill>
          <a:ln>
            <a:noFill/>
          </a:ln>
          <a:effectLst/>
        </c:spPr>
        <c:marker>
          <c:symbol val="none"/>
        </c:marker>
      </c:pivotFmt>
      <c:pivotFmt>
        <c:idx val="15"/>
        <c:spPr>
          <a:solidFill>
            <a:schemeClr val="accent1"/>
          </a:solidFill>
          <a:ln>
            <a:noFill/>
          </a:ln>
          <a:effectLst/>
        </c:spPr>
        <c:marker>
          <c:symbol val="none"/>
        </c:marker>
      </c:pivotFmt>
      <c:pivotFmt>
        <c:idx val="16"/>
        <c:spPr>
          <a:solidFill>
            <a:schemeClr val="accent1"/>
          </a:solidFill>
          <a:ln>
            <a:noFill/>
          </a:ln>
          <a:effectLst/>
        </c:spPr>
        <c:marker>
          <c:symbol val="none"/>
        </c:marker>
      </c:pivotFmt>
      <c:pivotFmt>
        <c:idx val="17"/>
        <c:spPr>
          <a:solidFill>
            <a:schemeClr val="accent1"/>
          </a:solidFill>
          <a:ln>
            <a:noFill/>
          </a:ln>
          <a:effectLst/>
        </c:spPr>
        <c:marker>
          <c:symbol val="none"/>
        </c:marker>
      </c:pivotFmt>
      <c:pivotFmt>
        <c:idx val="18"/>
        <c:spPr>
          <a:solidFill>
            <a:schemeClr val="accent1"/>
          </a:solidFill>
          <a:ln>
            <a:noFill/>
          </a:ln>
          <a:effectLst/>
        </c:spPr>
        <c:marker>
          <c:symbol val="none"/>
        </c:marker>
      </c:pivotFmt>
      <c:pivotFmt>
        <c:idx val="19"/>
        <c:spPr>
          <a:solidFill>
            <a:schemeClr val="accent1"/>
          </a:solidFill>
          <a:ln>
            <a:noFill/>
          </a:ln>
          <a:effectLst/>
        </c:spPr>
        <c:marker>
          <c:symbol val="none"/>
        </c:marker>
      </c:pivotFmt>
      <c:pivotFmt>
        <c:idx val="20"/>
        <c:spPr>
          <a:solidFill>
            <a:schemeClr val="accent1"/>
          </a:solidFill>
          <a:ln>
            <a:noFill/>
          </a:ln>
          <a:effectLst/>
        </c:spPr>
        <c:marker>
          <c:symbol val="none"/>
        </c:marker>
      </c:pivotFmt>
      <c:pivotFmt>
        <c:idx val="21"/>
        <c:spPr>
          <a:solidFill>
            <a:schemeClr val="accent1"/>
          </a:solidFill>
          <a:ln>
            <a:noFill/>
          </a:ln>
          <a:effectLst/>
        </c:spPr>
        <c:marker>
          <c:symbol val="none"/>
        </c:marker>
      </c:pivotFmt>
      <c:pivotFmt>
        <c:idx val="22"/>
        <c:spPr>
          <a:solidFill>
            <a:schemeClr val="accent1"/>
          </a:solidFill>
          <a:ln>
            <a:noFill/>
          </a:ln>
          <a:effectLst/>
        </c:spPr>
        <c:marker>
          <c:symbol val="none"/>
        </c:marker>
      </c:pivotFmt>
      <c:pivotFmt>
        <c:idx val="23"/>
        <c:spPr>
          <a:solidFill>
            <a:schemeClr val="accent1"/>
          </a:solidFill>
          <a:ln>
            <a:noFill/>
          </a:ln>
          <a:effectLst/>
        </c:spPr>
        <c:marker>
          <c:symbol val="none"/>
        </c:marker>
      </c:pivotFmt>
      <c:pivotFmt>
        <c:idx val="24"/>
        <c:spPr>
          <a:solidFill>
            <a:schemeClr val="accent1"/>
          </a:solidFill>
          <a:ln>
            <a:noFill/>
          </a:ln>
          <a:effectLst/>
        </c:spPr>
        <c:marker>
          <c:symbol val="none"/>
        </c:marker>
      </c:pivotFmt>
      <c:pivotFmt>
        <c:idx val="25"/>
        <c:spPr>
          <a:solidFill>
            <a:schemeClr val="accent1"/>
          </a:solidFill>
          <a:ln>
            <a:noFill/>
          </a:ln>
          <a:effectLst/>
        </c:spPr>
        <c:marker>
          <c:symbol val="none"/>
        </c:marker>
      </c:pivotFmt>
      <c:pivotFmt>
        <c:idx val="26"/>
        <c:spPr>
          <a:solidFill>
            <a:schemeClr val="accent1"/>
          </a:solidFill>
          <a:ln>
            <a:noFill/>
          </a:ln>
          <a:effectLst/>
        </c:spPr>
        <c:marker>
          <c:symbol val="none"/>
        </c:marker>
      </c:pivotFmt>
      <c:pivotFmt>
        <c:idx val="27"/>
        <c:spPr>
          <a:solidFill>
            <a:schemeClr val="accent1"/>
          </a:solidFill>
          <a:ln>
            <a:noFill/>
          </a:ln>
          <a:effectLst/>
        </c:spPr>
        <c:marker>
          <c:symbol val="none"/>
        </c:marker>
      </c:pivotFmt>
      <c:pivotFmt>
        <c:idx val="28"/>
        <c:spPr>
          <a:solidFill>
            <a:schemeClr val="accent1"/>
          </a:solidFill>
          <a:ln>
            <a:noFill/>
          </a:ln>
          <a:effectLst/>
        </c:spPr>
        <c:marker>
          <c:symbol val="none"/>
        </c:marker>
      </c:pivotFmt>
      <c:pivotFmt>
        <c:idx val="29"/>
        <c:spPr>
          <a:solidFill>
            <a:schemeClr val="accent1"/>
          </a:solidFill>
          <a:ln>
            <a:noFill/>
          </a:ln>
          <a:effectLst/>
        </c:spPr>
        <c:marker>
          <c:symbol val="none"/>
        </c:marker>
      </c:pivotFmt>
      <c:pivotFmt>
        <c:idx val="30"/>
        <c:spPr>
          <a:solidFill>
            <a:schemeClr val="accent1"/>
          </a:solidFill>
          <a:ln>
            <a:noFill/>
          </a:ln>
          <a:effectLst/>
        </c:spPr>
        <c:marker>
          <c:symbol val="none"/>
        </c:marker>
      </c:pivotFmt>
      <c:pivotFmt>
        <c:idx val="31"/>
        <c:spPr>
          <a:solidFill>
            <a:schemeClr val="accent1"/>
          </a:solidFill>
          <a:ln>
            <a:noFill/>
          </a:ln>
          <a:effectLst/>
        </c:spPr>
        <c:marker>
          <c:symbol val="none"/>
        </c:marker>
      </c:pivotFmt>
      <c:pivotFmt>
        <c:idx val="32"/>
        <c:spPr>
          <a:solidFill>
            <a:schemeClr val="accent1"/>
          </a:solidFill>
          <a:ln>
            <a:noFill/>
          </a:ln>
          <a:effectLst/>
        </c:spPr>
        <c:marker>
          <c:symbol val="none"/>
        </c:marker>
      </c:pivotFmt>
      <c:pivotFmt>
        <c:idx val="33"/>
        <c:spPr>
          <a:solidFill>
            <a:schemeClr val="accent1"/>
          </a:solidFill>
          <a:ln>
            <a:noFill/>
          </a:ln>
          <a:effectLst/>
        </c:spPr>
        <c:marker>
          <c:symbol val="none"/>
        </c:marker>
      </c:pivotFmt>
      <c:pivotFmt>
        <c:idx val="34"/>
        <c:spPr>
          <a:solidFill>
            <a:schemeClr val="accent1"/>
          </a:solidFill>
          <a:ln>
            <a:noFill/>
          </a:ln>
          <a:effectLst/>
        </c:spPr>
        <c:marker>
          <c:symbol val="none"/>
        </c:marker>
      </c:pivotFmt>
      <c:pivotFmt>
        <c:idx val="35"/>
        <c:spPr>
          <a:solidFill>
            <a:schemeClr val="accent1"/>
          </a:solidFill>
          <a:ln>
            <a:noFill/>
          </a:ln>
          <a:effectLst/>
        </c:spPr>
        <c:marker>
          <c:symbol val="none"/>
        </c:marker>
      </c:pivotFmt>
      <c:pivotFmt>
        <c:idx val="36"/>
        <c:spPr>
          <a:solidFill>
            <a:schemeClr val="accent1"/>
          </a:solidFill>
          <a:ln>
            <a:noFill/>
          </a:ln>
          <a:effectLst/>
        </c:spPr>
        <c:marker>
          <c:symbol val="none"/>
        </c:marker>
      </c:pivotFmt>
      <c:pivotFmt>
        <c:idx val="37"/>
        <c:spPr>
          <a:solidFill>
            <a:schemeClr val="accent1"/>
          </a:solidFill>
          <a:ln>
            <a:noFill/>
          </a:ln>
          <a:effectLst/>
        </c:spPr>
        <c:marker>
          <c:symbol val="none"/>
        </c:marker>
      </c:pivotFmt>
      <c:pivotFmt>
        <c:idx val="38"/>
        <c:spPr>
          <a:solidFill>
            <a:schemeClr val="accent1"/>
          </a:solidFill>
          <a:ln>
            <a:noFill/>
          </a:ln>
          <a:effectLst/>
        </c:spPr>
        <c:marker>
          <c:symbol val="none"/>
        </c:marker>
      </c:pivotFmt>
      <c:pivotFmt>
        <c:idx val="39"/>
        <c:spPr>
          <a:solidFill>
            <a:schemeClr val="accent1"/>
          </a:solidFill>
          <a:ln>
            <a:noFill/>
          </a:ln>
          <a:effectLst/>
        </c:spPr>
        <c:marker>
          <c:symbol val="none"/>
        </c:marker>
      </c:pivotFmt>
      <c:pivotFmt>
        <c:idx val="40"/>
        <c:spPr>
          <a:solidFill>
            <a:schemeClr val="accent1"/>
          </a:solidFill>
          <a:ln>
            <a:noFill/>
          </a:ln>
          <a:effectLst/>
        </c:spPr>
        <c:marker>
          <c:symbol val="none"/>
        </c:marker>
      </c:pivotFmt>
      <c:pivotFmt>
        <c:idx val="41"/>
        <c:spPr>
          <a:solidFill>
            <a:schemeClr val="accent1"/>
          </a:solidFill>
          <a:ln>
            <a:noFill/>
          </a:ln>
          <a:effectLst/>
        </c:spPr>
        <c:marker>
          <c:symbol val="none"/>
        </c:marker>
      </c:pivotFmt>
      <c:pivotFmt>
        <c:idx val="42"/>
        <c:spPr>
          <a:solidFill>
            <a:schemeClr val="accent1"/>
          </a:solidFill>
          <a:ln>
            <a:noFill/>
          </a:ln>
          <a:effectLst/>
        </c:spPr>
        <c:marker>
          <c:symbol val="none"/>
        </c:marker>
      </c:pivotFmt>
      <c:pivotFmt>
        <c:idx val="43"/>
        <c:spPr>
          <a:solidFill>
            <a:schemeClr val="accent1"/>
          </a:solidFill>
          <a:ln>
            <a:noFill/>
          </a:ln>
          <a:effectLst/>
        </c:spPr>
        <c:marker>
          <c:symbol val="none"/>
        </c:marker>
      </c:pivotFmt>
      <c:pivotFmt>
        <c:idx val="44"/>
        <c:spPr>
          <a:solidFill>
            <a:schemeClr val="accent1"/>
          </a:solidFill>
          <a:ln>
            <a:noFill/>
          </a:ln>
          <a:effectLst/>
        </c:spPr>
        <c:marker>
          <c:symbol val="none"/>
        </c:marker>
      </c:pivotFmt>
      <c:pivotFmt>
        <c:idx val="45"/>
        <c:spPr>
          <a:solidFill>
            <a:schemeClr val="accent1"/>
          </a:solidFill>
          <a:ln>
            <a:noFill/>
          </a:ln>
          <a:effectLst/>
        </c:spPr>
        <c:marker>
          <c:symbol val="none"/>
        </c:marker>
      </c:pivotFmt>
      <c:pivotFmt>
        <c:idx val="46"/>
        <c:spPr>
          <a:solidFill>
            <a:schemeClr val="accent1"/>
          </a:solidFill>
          <a:ln>
            <a:noFill/>
          </a:ln>
          <a:effectLst/>
        </c:spPr>
        <c:marker>
          <c:symbol val="none"/>
        </c:marker>
      </c:pivotFmt>
      <c:pivotFmt>
        <c:idx val="47"/>
        <c:spPr>
          <a:solidFill>
            <a:schemeClr val="accent1"/>
          </a:solidFill>
          <a:ln>
            <a:noFill/>
          </a:ln>
          <a:effectLst/>
        </c:spPr>
        <c:marker>
          <c:symbol val="none"/>
        </c:marker>
      </c:pivotFmt>
      <c:pivotFmt>
        <c:idx val="48"/>
        <c:spPr>
          <a:solidFill>
            <a:schemeClr val="accent1"/>
          </a:solidFill>
          <a:ln>
            <a:noFill/>
          </a:ln>
          <a:effectLst/>
        </c:spPr>
        <c:marker>
          <c:symbol val="none"/>
        </c:marker>
      </c:pivotFmt>
      <c:pivotFmt>
        <c:idx val="49"/>
        <c:spPr>
          <a:solidFill>
            <a:schemeClr val="accent1"/>
          </a:solidFill>
          <a:ln>
            <a:noFill/>
          </a:ln>
          <a:effectLst/>
        </c:spPr>
        <c:marker>
          <c:symbol val="none"/>
        </c:marker>
      </c:pivotFmt>
      <c:pivotFmt>
        <c:idx val="50"/>
        <c:spPr>
          <a:solidFill>
            <a:schemeClr val="accent1"/>
          </a:solidFill>
          <a:ln>
            <a:noFill/>
          </a:ln>
          <a:effectLst/>
        </c:spPr>
        <c:marker>
          <c:symbol val="none"/>
        </c:marker>
      </c:pivotFmt>
      <c:pivotFmt>
        <c:idx val="51"/>
        <c:spPr>
          <a:solidFill>
            <a:schemeClr val="accent1"/>
          </a:solidFill>
          <a:ln>
            <a:noFill/>
          </a:ln>
          <a:effectLst/>
        </c:spPr>
        <c:marker>
          <c:symbol val="none"/>
        </c:marker>
      </c:pivotFmt>
      <c:pivotFmt>
        <c:idx val="52"/>
        <c:spPr>
          <a:solidFill>
            <a:schemeClr val="accent1"/>
          </a:solidFill>
          <a:ln>
            <a:noFill/>
          </a:ln>
          <a:effectLst/>
        </c:spPr>
        <c:marker>
          <c:symbol val="none"/>
        </c:marker>
      </c:pivotFmt>
      <c:pivotFmt>
        <c:idx val="53"/>
        <c:spPr>
          <a:solidFill>
            <a:schemeClr val="accent1"/>
          </a:solidFill>
          <a:ln>
            <a:noFill/>
          </a:ln>
          <a:effectLst/>
        </c:spPr>
        <c:marker>
          <c:symbol val="none"/>
        </c:marker>
      </c:pivotFmt>
      <c:pivotFmt>
        <c:idx val="54"/>
        <c:spPr>
          <a:solidFill>
            <a:schemeClr val="accent1"/>
          </a:solidFill>
          <a:ln>
            <a:noFill/>
          </a:ln>
          <a:effectLst/>
        </c:spPr>
        <c:marker>
          <c:symbol val="none"/>
        </c:marker>
      </c:pivotFmt>
      <c:pivotFmt>
        <c:idx val="55"/>
        <c:spPr>
          <a:solidFill>
            <a:schemeClr val="accent1"/>
          </a:solidFill>
          <a:ln>
            <a:noFill/>
          </a:ln>
          <a:effectLst/>
        </c:spPr>
        <c:marker>
          <c:symbol val="none"/>
        </c:marker>
      </c:pivotFmt>
      <c:pivotFmt>
        <c:idx val="56"/>
        <c:spPr>
          <a:solidFill>
            <a:schemeClr val="accent1"/>
          </a:solidFill>
          <a:ln>
            <a:noFill/>
          </a:ln>
          <a:effectLst/>
        </c:spPr>
        <c:marker>
          <c:symbol val="none"/>
        </c:marker>
      </c:pivotFmt>
      <c:pivotFmt>
        <c:idx val="57"/>
        <c:spPr>
          <a:solidFill>
            <a:schemeClr val="accent1"/>
          </a:solidFill>
          <a:ln>
            <a:noFill/>
          </a:ln>
          <a:effectLst/>
        </c:spPr>
        <c:marker>
          <c:symbol val="none"/>
        </c:marker>
      </c:pivotFmt>
      <c:pivotFmt>
        <c:idx val="58"/>
        <c:spPr>
          <a:solidFill>
            <a:schemeClr val="accent1"/>
          </a:solidFill>
          <a:ln>
            <a:noFill/>
          </a:ln>
          <a:effectLst/>
        </c:spPr>
        <c:marker>
          <c:symbol val="none"/>
        </c:marker>
      </c:pivotFmt>
      <c:pivotFmt>
        <c:idx val="59"/>
        <c:spPr>
          <a:solidFill>
            <a:schemeClr val="accent1"/>
          </a:solidFill>
          <a:ln>
            <a:noFill/>
          </a:ln>
          <a:effectLst/>
        </c:spPr>
        <c:marker>
          <c:symbol val="none"/>
        </c:marker>
      </c:pivotFmt>
      <c:pivotFmt>
        <c:idx val="60"/>
        <c:spPr>
          <a:solidFill>
            <a:schemeClr val="accent1"/>
          </a:solidFill>
          <a:ln>
            <a:noFill/>
          </a:ln>
          <a:effectLst/>
        </c:spPr>
        <c:marker>
          <c:symbol val="none"/>
        </c:marker>
      </c:pivotFmt>
      <c:pivotFmt>
        <c:idx val="61"/>
        <c:spPr>
          <a:solidFill>
            <a:schemeClr val="accent1"/>
          </a:solidFill>
          <a:ln>
            <a:noFill/>
          </a:ln>
          <a:effectLst/>
        </c:spPr>
        <c:marker>
          <c:symbol val="none"/>
        </c:marker>
      </c:pivotFmt>
      <c:pivotFmt>
        <c:idx val="62"/>
        <c:spPr>
          <a:solidFill>
            <a:schemeClr val="accent1"/>
          </a:solidFill>
          <a:ln>
            <a:noFill/>
          </a:ln>
          <a:effectLst/>
        </c:spPr>
        <c:marker>
          <c:symbol val="none"/>
        </c:marker>
      </c:pivotFmt>
      <c:pivotFmt>
        <c:idx val="63"/>
        <c:spPr>
          <a:solidFill>
            <a:schemeClr val="accent1"/>
          </a:solidFill>
          <a:ln>
            <a:noFill/>
          </a:ln>
          <a:effectLst/>
        </c:spPr>
        <c:marker>
          <c:symbol val="none"/>
        </c:marker>
      </c:pivotFmt>
      <c:pivotFmt>
        <c:idx val="64"/>
        <c:spPr>
          <a:solidFill>
            <a:schemeClr val="accent1"/>
          </a:solidFill>
          <a:ln>
            <a:noFill/>
          </a:ln>
          <a:effectLst/>
        </c:spPr>
        <c:marker>
          <c:symbol val="none"/>
        </c:marker>
      </c:pivotFmt>
      <c:pivotFmt>
        <c:idx val="65"/>
        <c:spPr>
          <a:solidFill>
            <a:schemeClr val="accent1"/>
          </a:solidFill>
          <a:ln>
            <a:noFill/>
          </a:ln>
          <a:effectLst/>
        </c:spPr>
        <c:marker>
          <c:symbol val="none"/>
        </c:marker>
      </c:pivotFmt>
      <c:pivotFmt>
        <c:idx val="66"/>
        <c:spPr>
          <a:solidFill>
            <a:schemeClr val="accent1"/>
          </a:solidFill>
          <a:ln>
            <a:noFill/>
          </a:ln>
          <a:effectLst/>
        </c:spPr>
        <c:marker>
          <c:symbol val="none"/>
        </c:marker>
      </c:pivotFmt>
      <c:pivotFmt>
        <c:idx val="67"/>
        <c:spPr>
          <a:solidFill>
            <a:schemeClr val="accent1"/>
          </a:solidFill>
          <a:ln>
            <a:noFill/>
          </a:ln>
          <a:effectLst/>
        </c:spPr>
        <c:marker>
          <c:symbol val="none"/>
        </c:marker>
      </c:pivotFmt>
      <c:pivotFmt>
        <c:idx val="68"/>
        <c:spPr>
          <a:solidFill>
            <a:schemeClr val="accent1"/>
          </a:solidFill>
          <a:ln>
            <a:noFill/>
          </a:ln>
          <a:effectLst/>
        </c:spPr>
        <c:marker>
          <c:symbol val="none"/>
        </c:marker>
      </c:pivotFmt>
      <c:pivotFmt>
        <c:idx val="69"/>
        <c:spPr>
          <a:solidFill>
            <a:schemeClr val="accent1"/>
          </a:solidFill>
          <a:ln>
            <a:noFill/>
          </a:ln>
          <a:effectLst/>
        </c:spPr>
        <c:marker>
          <c:symbol val="none"/>
        </c:marker>
      </c:pivotFmt>
      <c:pivotFmt>
        <c:idx val="70"/>
        <c:spPr>
          <a:solidFill>
            <a:schemeClr val="accent1"/>
          </a:solidFill>
          <a:ln>
            <a:noFill/>
          </a:ln>
          <a:effectLst/>
        </c:spPr>
        <c:marker>
          <c:symbol val="none"/>
        </c:marker>
      </c:pivotFmt>
      <c:pivotFmt>
        <c:idx val="71"/>
        <c:spPr>
          <a:solidFill>
            <a:schemeClr val="accent1"/>
          </a:solidFill>
          <a:ln>
            <a:noFill/>
          </a:ln>
          <a:effectLst/>
        </c:spPr>
        <c:marker>
          <c:symbol val="none"/>
        </c:marker>
      </c:pivotFmt>
      <c:pivotFmt>
        <c:idx val="72"/>
        <c:spPr>
          <a:solidFill>
            <a:schemeClr val="accent1"/>
          </a:solidFill>
          <a:ln>
            <a:noFill/>
          </a:ln>
          <a:effectLst/>
        </c:spPr>
        <c:marker>
          <c:symbol val="none"/>
        </c:marker>
      </c:pivotFmt>
      <c:pivotFmt>
        <c:idx val="73"/>
        <c:spPr>
          <a:solidFill>
            <a:schemeClr val="accent1"/>
          </a:solidFill>
          <a:ln>
            <a:noFill/>
          </a:ln>
          <a:effectLst/>
        </c:spPr>
        <c:marker>
          <c:symbol val="none"/>
        </c:marker>
      </c:pivotFmt>
      <c:pivotFmt>
        <c:idx val="74"/>
        <c:spPr>
          <a:solidFill>
            <a:schemeClr val="accent1"/>
          </a:solidFill>
          <a:ln>
            <a:noFill/>
          </a:ln>
          <a:effectLst/>
        </c:spPr>
        <c:marker>
          <c:symbol val="none"/>
        </c:marker>
      </c:pivotFmt>
      <c:pivotFmt>
        <c:idx val="75"/>
        <c:spPr>
          <a:solidFill>
            <a:schemeClr val="accent1"/>
          </a:solidFill>
          <a:ln>
            <a:noFill/>
          </a:ln>
          <a:effectLst/>
        </c:spPr>
        <c:marker>
          <c:symbol val="none"/>
        </c:marker>
      </c:pivotFmt>
      <c:pivotFmt>
        <c:idx val="76"/>
        <c:spPr>
          <a:solidFill>
            <a:schemeClr val="accent1"/>
          </a:solidFill>
          <a:ln>
            <a:noFill/>
          </a:ln>
          <a:effectLst/>
        </c:spPr>
        <c:marker>
          <c:symbol val="none"/>
        </c:marker>
      </c:pivotFmt>
      <c:pivotFmt>
        <c:idx val="77"/>
        <c:spPr>
          <a:solidFill>
            <a:schemeClr val="accent1"/>
          </a:solidFill>
          <a:ln>
            <a:noFill/>
          </a:ln>
          <a:effectLst/>
        </c:spPr>
        <c:marker>
          <c:symbol val="none"/>
        </c:marker>
      </c:pivotFmt>
      <c:pivotFmt>
        <c:idx val="78"/>
        <c:spPr>
          <a:solidFill>
            <a:schemeClr val="accent1"/>
          </a:solidFill>
          <a:ln>
            <a:noFill/>
          </a:ln>
          <a:effectLst/>
        </c:spPr>
        <c:marker>
          <c:symbol val="none"/>
        </c:marker>
      </c:pivotFmt>
      <c:pivotFmt>
        <c:idx val="79"/>
        <c:spPr>
          <a:solidFill>
            <a:schemeClr val="accent1"/>
          </a:solidFill>
          <a:ln>
            <a:noFill/>
          </a:ln>
          <a:effectLst/>
        </c:spPr>
        <c:marker>
          <c:symbol val="none"/>
        </c:marker>
      </c:pivotFmt>
      <c:pivotFmt>
        <c:idx val="80"/>
        <c:spPr>
          <a:solidFill>
            <a:schemeClr val="accent1"/>
          </a:solidFill>
          <a:ln>
            <a:noFill/>
          </a:ln>
          <a:effectLst/>
        </c:spPr>
        <c:marker>
          <c:symbol val="none"/>
        </c:marker>
      </c:pivotFmt>
      <c:pivotFmt>
        <c:idx val="81"/>
        <c:spPr>
          <a:solidFill>
            <a:schemeClr val="accent1"/>
          </a:solidFill>
          <a:ln>
            <a:noFill/>
          </a:ln>
          <a:effectLst/>
        </c:spPr>
        <c:marker>
          <c:symbol val="none"/>
        </c:marker>
      </c:pivotFmt>
      <c:pivotFmt>
        <c:idx val="82"/>
        <c:spPr>
          <a:solidFill>
            <a:schemeClr val="accent1"/>
          </a:solidFill>
          <a:ln>
            <a:noFill/>
          </a:ln>
          <a:effectLst/>
        </c:spPr>
        <c:marker>
          <c:symbol val="none"/>
        </c:marker>
      </c:pivotFmt>
      <c:pivotFmt>
        <c:idx val="83"/>
        <c:spPr>
          <a:solidFill>
            <a:schemeClr val="accent1"/>
          </a:solidFill>
          <a:ln>
            <a:noFill/>
          </a:ln>
          <a:effectLst/>
        </c:spPr>
        <c:marker>
          <c:symbol val="none"/>
        </c:marker>
      </c:pivotFmt>
      <c:pivotFmt>
        <c:idx val="84"/>
        <c:spPr>
          <a:solidFill>
            <a:schemeClr val="accent1"/>
          </a:solidFill>
          <a:ln>
            <a:noFill/>
          </a:ln>
          <a:effectLst/>
        </c:spPr>
        <c:marker>
          <c:symbol val="none"/>
        </c:marker>
      </c:pivotFmt>
      <c:pivotFmt>
        <c:idx val="85"/>
        <c:spPr>
          <a:solidFill>
            <a:schemeClr val="accent1"/>
          </a:solidFill>
          <a:ln>
            <a:noFill/>
          </a:ln>
          <a:effectLst/>
        </c:spPr>
        <c:marker>
          <c:symbol val="none"/>
        </c:marker>
      </c:pivotFmt>
      <c:pivotFmt>
        <c:idx val="86"/>
        <c:spPr>
          <a:solidFill>
            <a:schemeClr val="accent1"/>
          </a:solidFill>
          <a:ln>
            <a:noFill/>
          </a:ln>
          <a:effectLst/>
        </c:spPr>
        <c:marker>
          <c:symbol val="none"/>
        </c:marker>
      </c:pivotFmt>
      <c:pivotFmt>
        <c:idx val="87"/>
        <c:spPr>
          <a:solidFill>
            <a:schemeClr val="accent1"/>
          </a:solidFill>
          <a:ln>
            <a:noFill/>
          </a:ln>
          <a:effectLst/>
        </c:spPr>
        <c:marker>
          <c:symbol val="none"/>
        </c:marker>
      </c:pivotFmt>
      <c:pivotFmt>
        <c:idx val="88"/>
        <c:spPr>
          <a:solidFill>
            <a:schemeClr val="accent1"/>
          </a:solidFill>
          <a:ln>
            <a:noFill/>
          </a:ln>
          <a:effectLst/>
        </c:spPr>
        <c:marker>
          <c:symbol val="none"/>
        </c:marker>
      </c:pivotFmt>
      <c:pivotFmt>
        <c:idx val="89"/>
        <c:spPr>
          <a:solidFill>
            <a:schemeClr val="accent1"/>
          </a:solidFill>
          <a:ln>
            <a:noFill/>
          </a:ln>
          <a:effectLst/>
        </c:spPr>
        <c:marker>
          <c:symbol val="none"/>
        </c:marker>
      </c:pivotFmt>
      <c:pivotFmt>
        <c:idx val="90"/>
        <c:spPr>
          <a:solidFill>
            <a:schemeClr val="accent1"/>
          </a:solidFill>
          <a:ln>
            <a:noFill/>
          </a:ln>
          <a:effectLst/>
        </c:spPr>
        <c:marker>
          <c:symbol val="none"/>
        </c:marker>
      </c:pivotFmt>
      <c:pivotFmt>
        <c:idx val="91"/>
        <c:spPr>
          <a:solidFill>
            <a:schemeClr val="accent1"/>
          </a:solidFill>
          <a:ln>
            <a:noFill/>
          </a:ln>
          <a:effectLst/>
        </c:spPr>
        <c:marker>
          <c:symbol val="none"/>
        </c:marker>
      </c:pivotFmt>
      <c:pivotFmt>
        <c:idx val="92"/>
        <c:spPr>
          <a:solidFill>
            <a:schemeClr val="accent1"/>
          </a:solidFill>
          <a:ln>
            <a:noFill/>
          </a:ln>
          <a:effectLst/>
        </c:spPr>
        <c:marker>
          <c:symbol val="none"/>
        </c:marker>
      </c:pivotFmt>
      <c:pivotFmt>
        <c:idx val="93"/>
        <c:spPr>
          <a:solidFill>
            <a:schemeClr val="accent1"/>
          </a:solidFill>
          <a:ln>
            <a:noFill/>
          </a:ln>
          <a:effectLst/>
        </c:spPr>
        <c:marker>
          <c:symbol val="none"/>
        </c:marker>
      </c:pivotFmt>
      <c:pivotFmt>
        <c:idx val="94"/>
        <c:spPr>
          <a:solidFill>
            <a:schemeClr val="accent1"/>
          </a:solidFill>
          <a:ln>
            <a:noFill/>
          </a:ln>
          <a:effectLst/>
        </c:spPr>
        <c:marker>
          <c:symbol val="none"/>
        </c:marker>
      </c:pivotFmt>
      <c:pivotFmt>
        <c:idx val="95"/>
        <c:spPr>
          <a:solidFill>
            <a:schemeClr val="accent1"/>
          </a:solidFill>
          <a:ln>
            <a:noFill/>
          </a:ln>
          <a:effectLst/>
        </c:spPr>
        <c:marker>
          <c:symbol val="none"/>
        </c:marker>
      </c:pivotFmt>
      <c:pivotFmt>
        <c:idx val="96"/>
        <c:spPr>
          <a:solidFill>
            <a:schemeClr val="accent1"/>
          </a:solidFill>
          <a:ln>
            <a:noFill/>
          </a:ln>
          <a:effectLst/>
        </c:spPr>
        <c:marker>
          <c:symbol val="none"/>
        </c:marker>
      </c:pivotFmt>
      <c:pivotFmt>
        <c:idx val="97"/>
        <c:spPr>
          <a:solidFill>
            <a:schemeClr val="accent1"/>
          </a:solidFill>
          <a:ln>
            <a:noFill/>
          </a:ln>
          <a:effectLst/>
        </c:spPr>
        <c:marker>
          <c:symbol val="none"/>
        </c:marker>
      </c:pivotFmt>
      <c:pivotFmt>
        <c:idx val="98"/>
        <c:spPr>
          <a:solidFill>
            <a:schemeClr val="accent1"/>
          </a:solidFill>
          <a:ln>
            <a:noFill/>
          </a:ln>
          <a:effectLst/>
        </c:spPr>
        <c:marker>
          <c:symbol val="none"/>
        </c:marker>
      </c:pivotFmt>
      <c:pivotFmt>
        <c:idx val="99"/>
        <c:spPr>
          <a:solidFill>
            <a:schemeClr val="accent1"/>
          </a:solidFill>
          <a:ln>
            <a:noFill/>
          </a:ln>
          <a:effectLst/>
        </c:spPr>
        <c:marker>
          <c:symbol val="none"/>
        </c:marker>
      </c:pivotFmt>
      <c:pivotFmt>
        <c:idx val="100"/>
        <c:spPr>
          <a:solidFill>
            <a:schemeClr val="accent1"/>
          </a:solidFill>
          <a:ln>
            <a:noFill/>
          </a:ln>
          <a:effectLst/>
        </c:spPr>
        <c:marker>
          <c:symbol val="none"/>
        </c:marker>
      </c:pivotFmt>
      <c:pivotFmt>
        <c:idx val="101"/>
        <c:spPr>
          <a:solidFill>
            <a:schemeClr val="accent1"/>
          </a:solidFill>
          <a:ln>
            <a:noFill/>
          </a:ln>
          <a:effectLst/>
        </c:spPr>
        <c:marker>
          <c:symbol val="none"/>
        </c:marker>
      </c:pivotFmt>
      <c:pivotFmt>
        <c:idx val="102"/>
        <c:spPr>
          <a:solidFill>
            <a:schemeClr val="accent1"/>
          </a:solidFill>
          <a:ln>
            <a:noFill/>
          </a:ln>
          <a:effectLst/>
        </c:spPr>
        <c:marker>
          <c:symbol val="none"/>
        </c:marker>
      </c:pivotFmt>
      <c:pivotFmt>
        <c:idx val="103"/>
        <c:spPr>
          <a:solidFill>
            <a:schemeClr val="accent1"/>
          </a:solidFill>
          <a:ln>
            <a:noFill/>
          </a:ln>
          <a:effectLst/>
        </c:spPr>
        <c:marker>
          <c:symbol val="none"/>
        </c:marker>
      </c:pivotFmt>
      <c:pivotFmt>
        <c:idx val="104"/>
        <c:spPr>
          <a:solidFill>
            <a:schemeClr val="accent1"/>
          </a:solidFill>
          <a:ln>
            <a:noFill/>
          </a:ln>
          <a:effectLst/>
        </c:spPr>
        <c:marker>
          <c:symbol val="none"/>
        </c:marker>
      </c:pivotFmt>
      <c:pivotFmt>
        <c:idx val="105"/>
        <c:spPr>
          <a:solidFill>
            <a:schemeClr val="accent1"/>
          </a:solidFill>
          <a:ln>
            <a:noFill/>
          </a:ln>
          <a:effectLst/>
        </c:spPr>
        <c:marker>
          <c:symbol val="none"/>
        </c:marker>
      </c:pivotFmt>
      <c:pivotFmt>
        <c:idx val="106"/>
        <c:spPr>
          <a:solidFill>
            <a:schemeClr val="accent1"/>
          </a:solidFill>
          <a:ln>
            <a:noFill/>
          </a:ln>
          <a:effectLst/>
        </c:spPr>
        <c:marker>
          <c:symbol val="none"/>
        </c:marker>
      </c:pivotFmt>
      <c:pivotFmt>
        <c:idx val="107"/>
        <c:spPr>
          <a:solidFill>
            <a:schemeClr val="accent1"/>
          </a:solidFill>
          <a:ln>
            <a:noFill/>
          </a:ln>
          <a:effectLst/>
        </c:spPr>
        <c:marker>
          <c:symbol val="none"/>
        </c:marker>
      </c:pivotFmt>
      <c:pivotFmt>
        <c:idx val="108"/>
        <c:spPr>
          <a:solidFill>
            <a:schemeClr val="accent1"/>
          </a:solidFill>
          <a:ln>
            <a:noFill/>
          </a:ln>
          <a:effectLst/>
        </c:spPr>
        <c:marker>
          <c:symbol val="none"/>
        </c:marker>
      </c:pivotFmt>
      <c:pivotFmt>
        <c:idx val="109"/>
        <c:spPr>
          <a:solidFill>
            <a:schemeClr val="accent1"/>
          </a:solidFill>
          <a:ln>
            <a:noFill/>
          </a:ln>
          <a:effectLst/>
        </c:spPr>
        <c:marker>
          <c:symbol val="none"/>
        </c:marker>
      </c:pivotFmt>
      <c:pivotFmt>
        <c:idx val="110"/>
        <c:spPr>
          <a:solidFill>
            <a:schemeClr val="accent1"/>
          </a:solidFill>
          <a:ln>
            <a:noFill/>
          </a:ln>
          <a:effectLst/>
        </c:spPr>
        <c:marker>
          <c:symbol val="none"/>
        </c:marker>
      </c:pivotFmt>
      <c:pivotFmt>
        <c:idx val="111"/>
        <c:spPr>
          <a:solidFill>
            <a:schemeClr val="accent1"/>
          </a:solidFill>
          <a:ln>
            <a:noFill/>
          </a:ln>
          <a:effectLst/>
        </c:spPr>
        <c:marker>
          <c:symbol val="none"/>
        </c:marker>
      </c:pivotFmt>
      <c:pivotFmt>
        <c:idx val="112"/>
        <c:spPr>
          <a:solidFill>
            <a:schemeClr val="accent1"/>
          </a:solidFill>
          <a:ln>
            <a:noFill/>
          </a:ln>
          <a:effectLst/>
        </c:spPr>
        <c:marker>
          <c:symbol val="none"/>
        </c:marker>
      </c:pivotFmt>
      <c:pivotFmt>
        <c:idx val="113"/>
        <c:spPr>
          <a:solidFill>
            <a:schemeClr val="accent1"/>
          </a:solidFill>
          <a:ln>
            <a:noFill/>
          </a:ln>
          <a:effectLst/>
        </c:spPr>
        <c:marker>
          <c:symbol val="none"/>
        </c:marker>
      </c:pivotFmt>
      <c:pivotFmt>
        <c:idx val="114"/>
        <c:spPr>
          <a:solidFill>
            <a:schemeClr val="accent1"/>
          </a:solidFill>
          <a:ln>
            <a:noFill/>
          </a:ln>
          <a:effectLst/>
        </c:spPr>
        <c:marker>
          <c:symbol val="none"/>
        </c:marker>
      </c:pivotFmt>
      <c:pivotFmt>
        <c:idx val="115"/>
        <c:spPr>
          <a:solidFill>
            <a:schemeClr val="accent1"/>
          </a:solidFill>
          <a:ln>
            <a:noFill/>
          </a:ln>
          <a:effectLst/>
        </c:spPr>
        <c:marker>
          <c:symbol val="none"/>
        </c:marker>
      </c:pivotFmt>
      <c:pivotFmt>
        <c:idx val="116"/>
        <c:spPr>
          <a:solidFill>
            <a:schemeClr val="accent1"/>
          </a:solidFill>
          <a:ln>
            <a:noFill/>
          </a:ln>
          <a:effectLst/>
        </c:spPr>
        <c:marker>
          <c:symbol val="none"/>
        </c:marker>
      </c:pivotFmt>
      <c:pivotFmt>
        <c:idx val="117"/>
        <c:spPr>
          <a:solidFill>
            <a:schemeClr val="accent1"/>
          </a:solidFill>
          <a:ln>
            <a:noFill/>
          </a:ln>
          <a:effectLst/>
        </c:spPr>
        <c:marker>
          <c:symbol val="none"/>
        </c:marker>
      </c:pivotFmt>
      <c:pivotFmt>
        <c:idx val="118"/>
        <c:spPr>
          <a:solidFill>
            <a:schemeClr val="accent1"/>
          </a:solidFill>
          <a:ln>
            <a:noFill/>
          </a:ln>
          <a:effectLst/>
        </c:spPr>
        <c:marker>
          <c:symbol val="none"/>
        </c:marker>
      </c:pivotFmt>
      <c:pivotFmt>
        <c:idx val="119"/>
        <c:spPr>
          <a:solidFill>
            <a:schemeClr val="accent1"/>
          </a:solidFill>
          <a:ln>
            <a:noFill/>
          </a:ln>
          <a:effectLst/>
        </c:spPr>
        <c:marker>
          <c:symbol val="none"/>
        </c:marker>
      </c:pivotFmt>
      <c:pivotFmt>
        <c:idx val="1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2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2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2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2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2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'Grafica departamental'!$N$1</c:f>
              <c:strCache>
                <c:ptCount val="1"/>
                <c:pt idx="0">
                  <c:v>Suma de 2014</c:v>
                </c:pt>
              </c:strCache>
            </c:strRef>
          </c:tx>
          <c:spPr>
            <a:solidFill>
              <a:schemeClr val="accent1"/>
            </a:solidFill>
            <a:ln>
              <a:noFill/>
            </a:ln>
            <a:effectLst/>
          </c:spPr>
          <c:invertIfNegative val="0"/>
          <c:cat>
            <c:strRef>
              <c:f>'Grafica departamental'!$M$2:$M$31</c:f>
              <c:strCache>
                <c:ptCount val="29"/>
                <c:pt idx="0">
                  <c:v>AMAZONAS </c:v>
                </c:pt>
                <c:pt idx="1">
                  <c:v>ANTIOQUIA</c:v>
                </c:pt>
                <c:pt idx="2">
                  <c:v>ARAUCA</c:v>
                </c:pt>
                <c:pt idx="3">
                  <c:v>ATLÁNTICO</c:v>
                </c:pt>
                <c:pt idx="4">
                  <c:v>BOGOTÁ D,C</c:v>
                </c:pt>
                <c:pt idx="5">
                  <c:v>BOLIVAR</c:v>
                </c:pt>
                <c:pt idx="6">
                  <c:v>BOYACÁ</c:v>
                </c:pt>
                <c:pt idx="7">
                  <c:v>CALDAS</c:v>
                </c:pt>
                <c:pt idx="8">
                  <c:v>CAQUETÁ</c:v>
                </c:pt>
                <c:pt idx="9">
                  <c:v>CASANARE</c:v>
                </c:pt>
                <c:pt idx="10">
                  <c:v>CAUCA</c:v>
                </c:pt>
                <c:pt idx="11">
                  <c:v>CESAR</c:v>
                </c:pt>
                <c:pt idx="12">
                  <c:v>CORDOBA</c:v>
                </c:pt>
                <c:pt idx="13">
                  <c:v>CUNDINAMARCA</c:v>
                </c:pt>
                <c:pt idx="14">
                  <c:v>GUAINÍA</c:v>
                </c:pt>
                <c:pt idx="15">
                  <c:v>HUILA</c:v>
                </c:pt>
                <c:pt idx="16">
                  <c:v>LA GUAJIRA</c:v>
                </c:pt>
                <c:pt idx="17">
                  <c:v>MAGDALENA</c:v>
                </c:pt>
                <c:pt idx="18">
                  <c:v>META</c:v>
                </c:pt>
                <c:pt idx="19">
                  <c:v>NARIÑO</c:v>
                </c:pt>
                <c:pt idx="20">
                  <c:v>NORTE DE SANTANDER</c:v>
                </c:pt>
                <c:pt idx="21">
                  <c:v>PUTUMAYO</c:v>
                </c:pt>
                <c:pt idx="22">
                  <c:v>QUINDÍO</c:v>
                </c:pt>
                <c:pt idx="23">
                  <c:v>RISARALDA</c:v>
                </c:pt>
                <c:pt idx="24">
                  <c:v>SANTANDER</c:v>
                </c:pt>
                <c:pt idx="25">
                  <c:v>SUCRE</c:v>
                </c:pt>
                <c:pt idx="26">
                  <c:v>TOLIMA</c:v>
                </c:pt>
                <c:pt idx="27">
                  <c:v>VALLE DEL CAUCA</c:v>
                </c:pt>
                <c:pt idx="28">
                  <c:v>VICHADA</c:v>
                </c:pt>
              </c:strCache>
            </c:strRef>
          </c:cat>
          <c:val>
            <c:numRef>
              <c:f>'Grafica departamental'!$N$2:$N$31</c:f>
              <c:numCache>
                <c:formatCode>General</c:formatCode>
                <c:ptCount val="29"/>
                <c:pt idx="0">
                  <c:v>3.9649999999999998E-3</c:v>
                </c:pt>
                <c:pt idx="1">
                  <c:v>33.4412600400114</c:v>
                </c:pt>
                <c:pt idx="2">
                  <c:v>2.336E-5</c:v>
                </c:pt>
                <c:pt idx="3">
                  <c:v>17.68162521</c:v>
                </c:pt>
                <c:pt idx="4">
                  <c:v>9.1154498000000004</c:v>
                </c:pt>
                <c:pt idx="5">
                  <c:v>2.68152781</c:v>
                </c:pt>
                <c:pt idx="6">
                  <c:v>0.43301074000000001</c:v>
                </c:pt>
                <c:pt idx="7">
                  <c:v>3.0914880400000002</c:v>
                </c:pt>
                <c:pt idx="8">
                  <c:v>0</c:v>
                </c:pt>
                <c:pt idx="9">
                  <c:v>4.2184199999999998E-2</c:v>
                </c:pt>
                <c:pt idx="10">
                  <c:v>16.221436499999999</c:v>
                </c:pt>
                <c:pt idx="11">
                  <c:v>0.58840051999999998</c:v>
                </c:pt>
                <c:pt idx="12">
                  <c:v>0.37006600000000001</c:v>
                </c:pt>
                <c:pt idx="13">
                  <c:v>33.775173289999998</c:v>
                </c:pt>
                <c:pt idx="14">
                  <c:v>0</c:v>
                </c:pt>
                <c:pt idx="15">
                  <c:v>0.24377994</c:v>
                </c:pt>
                <c:pt idx="16">
                  <c:v>3.5179999999999999E-3</c:v>
                </c:pt>
                <c:pt idx="17">
                  <c:v>57.486362229999997</c:v>
                </c:pt>
                <c:pt idx="18">
                  <c:v>0.31433658000000003</c:v>
                </c:pt>
                <c:pt idx="19">
                  <c:v>0.95115700000000003</c:v>
                </c:pt>
                <c:pt idx="20">
                  <c:v>0.25783007999999996</c:v>
                </c:pt>
                <c:pt idx="21">
                  <c:v>0</c:v>
                </c:pt>
                <c:pt idx="22">
                  <c:v>17.531836429999998</c:v>
                </c:pt>
                <c:pt idx="23">
                  <c:v>5.1915691800000001</c:v>
                </c:pt>
                <c:pt idx="24">
                  <c:v>3.0238441000000003</c:v>
                </c:pt>
                <c:pt idx="25">
                  <c:v>0.23841870999999998</c:v>
                </c:pt>
                <c:pt idx="26">
                  <c:v>0.49846009000000002</c:v>
                </c:pt>
                <c:pt idx="27">
                  <c:v>57.521546669999999</c:v>
                </c:pt>
                <c:pt idx="28">
                  <c:v>0</c:v>
                </c:pt>
              </c:numCache>
            </c:numRef>
          </c:val>
          <c:extLst>
            <c:ext xmlns:c16="http://schemas.microsoft.com/office/drawing/2014/chart" uri="{C3380CC4-5D6E-409C-BE32-E72D297353CC}">
              <c16:uniqueId val="{00000057-9A69-43A9-AA2A-AB0597D984CB}"/>
            </c:ext>
          </c:extLst>
        </c:ser>
        <c:ser>
          <c:idx val="1"/>
          <c:order val="1"/>
          <c:tx>
            <c:strRef>
              <c:f>'Grafica departamental'!$O$1</c:f>
              <c:strCache>
                <c:ptCount val="1"/>
                <c:pt idx="0">
                  <c:v>Suma de 2015</c:v>
                </c:pt>
              </c:strCache>
            </c:strRef>
          </c:tx>
          <c:spPr>
            <a:solidFill>
              <a:schemeClr val="accent2"/>
            </a:solidFill>
            <a:ln>
              <a:noFill/>
            </a:ln>
            <a:effectLst/>
          </c:spPr>
          <c:invertIfNegative val="0"/>
          <c:cat>
            <c:strRef>
              <c:f>'Grafica departamental'!$M$2:$M$31</c:f>
              <c:strCache>
                <c:ptCount val="29"/>
                <c:pt idx="0">
                  <c:v>AMAZONAS </c:v>
                </c:pt>
                <c:pt idx="1">
                  <c:v>ANTIOQUIA</c:v>
                </c:pt>
                <c:pt idx="2">
                  <c:v>ARAUCA</c:v>
                </c:pt>
                <c:pt idx="3">
                  <c:v>ATLÁNTICO</c:v>
                </c:pt>
                <c:pt idx="4">
                  <c:v>BOGOTÁ D,C</c:v>
                </c:pt>
                <c:pt idx="5">
                  <c:v>BOLIVAR</c:v>
                </c:pt>
                <c:pt idx="6">
                  <c:v>BOYACÁ</c:v>
                </c:pt>
                <c:pt idx="7">
                  <c:v>CALDAS</c:v>
                </c:pt>
                <c:pt idx="8">
                  <c:v>CAQUETÁ</c:v>
                </c:pt>
                <c:pt idx="9">
                  <c:v>CASANARE</c:v>
                </c:pt>
                <c:pt idx="10">
                  <c:v>CAUCA</c:v>
                </c:pt>
                <c:pt idx="11">
                  <c:v>CESAR</c:v>
                </c:pt>
                <c:pt idx="12">
                  <c:v>CORDOBA</c:v>
                </c:pt>
                <c:pt idx="13">
                  <c:v>CUNDINAMARCA</c:v>
                </c:pt>
                <c:pt idx="14">
                  <c:v>GUAINÍA</c:v>
                </c:pt>
                <c:pt idx="15">
                  <c:v>HUILA</c:v>
                </c:pt>
                <c:pt idx="16">
                  <c:v>LA GUAJIRA</c:v>
                </c:pt>
                <c:pt idx="17">
                  <c:v>MAGDALENA</c:v>
                </c:pt>
                <c:pt idx="18">
                  <c:v>META</c:v>
                </c:pt>
                <c:pt idx="19">
                  <c:v>NARIÑO</c:v>
                </c:pt>
                <c:pt idx="20">
                  <c:v>NORTE DE SANTANDER</c:v>
                </c:pt>
                <c:pt idx="21">
                  <c:v>PUTUMAYO</c:v>
                </c:pt>
                <c:pt idx="22">
                  <c:v>QUINDÍO</c:v>
                </c:pt>
                <c:pt idx="23">
                  <c:v>RISARALDA</c:v>
                </c:pt>
                <c:pt idx="24">
                  <c:v>SANTANDER</c:v>
                </c:pt>
                <c:pt idx="25">
                  <c:v>SUCRE</c:v>
                </c:pt>
                <c:pt idx="26">
                  <c:v>TOLIMA</c:v>
                </c:pt>
                <c:pt idx="27">
                  <c:v>VALLE DEL CAUCA</c:v>
                </c:pt>
                <c:pt idx="28">
                  <c:v>VICHADA</c:v>
                </c:pt>
              </c:strCache>
            </c:strRef>
          </c:cat>
          <c:val>
            <c:numRef>
              <c:f>'Grafica departamental'!$O$2:$O$31</c:f>
              <c:numCache>
                <c:formatCode>General</c:formatCode>
                <c:ptCount val="29"/>
                <c:pt idx="0">
                  <c:v>0</c:v>
                </c:pt>
                <c:pt idx="1">
                  <c:v>21.752704809999997</c:v>
                </c:pt>
                <c:pt idx="2">
                  <c:v>3.8099999999999999E-4</c:v>
                </c:pt>
                <c:pt idx="3">
                  <c:v>14.01124357</c:v>
                </c:pt>
                <c:pt idx="4">
                  <c:v>9.4656987299999997</c:v>
                </c:pt>
                <c:pt idx="5">
                  <c:v>3.31205142</c:v>
                </c:pt>
                <c:pt idx="6">
                  <c:v>1.3694843999999999</c:v>
                </c:pt>
                <c:pt idx="7">
                  <c:v>2.1786887799999999</c:v>
                </c:pt>
                <c:pt idx="8">
                  <c:v>0</c:v>
                </c:pt>
                <c:pt idx="9">
                  <c:v>4.886969E-2</c:v>
                </c:pt>
                <c:pt idx="10">
                  <c:v>15.248874199999999</c:v>
                </c:pt>
                <c:pt idx="11">
                  <c:v>0.28061159999999996</c:v>
                </c:pt>
                <c:pt idx="12">
                  <c:v>0.22605720000000001</c:v>
                </c:pt>
                <c:pt idx="13">
                  <c:v>22.576191859999998</c:v>
                </c:pt>
                <c:pt idx="14">
                  <c:v>1.8999999999999998E-6</c:v>
                </c:pt>
                <c:pt idx="15">
                  <c:v>0.24660856</c:v>
                </c:pt>
                <c:pt idx="16">
                  <c:v>9.0779999999999993E-3</c:v>
                </c:pt>
                <c:pt idx="17">
                  <c:v>0.50218176999999997</c:v>
                </c:pt>
                <c:pt idx="18">
                  <c:v>0.21419769</c:v>
                </c:pt>
                <c:pt idx="19">
                  <c:v>1.6223000000000001E-2</c:v>
                </c:pt>
                <c:pt idx="20">
                  <c:v>0.30859470999999999</c:v>
                </c:pt>
                <c:pt idx="21">
                  <c:v>0</c:v>
                </c:pt>
                <c:pt idx="22">
                  <c:v>0.54492019999999997</c:v>
                </c:pt>
                <c:pt idx="23">
                  <c:v>5.4455375799999999</c:v>
                </c:pt>
                <c:pt idx="24">
                  <c:v>1.70008242</c:v>
                </c:pt>
                <c:pt idx="25">
                  <c:v>0.13882559999999999</c:v>
                </c:pt>
                <c:pt idx="26">
                  <c:v>0.27579729999999997</c:v>
                </c:pt>
                <c:pt idx="27">
                  <c:v>62.59037464</c:v>
                </c:pt>
                <c:pt idx="28">
                  <c:v>0</c:v>
                </c:pt>
              </c:numCache>
            </c:numRef>
          </c:val>
          <c:extLst>
            <c:ext xmlns:c16="http://schemas.microsoft.com/office/drawing/2014/chart" uri="{C3380CC4-5D6E-409C-BE32-E72D297353CC}">
              <c16:uniqueId val="{00000058-9A69-43A9-AA2A-AB0597D984CB}"/>
            </c:ext>
          </c:extLst>
        </c:ser>
        <c:ser>
          <c:idx val="2"/>
          <c:order val="2"/>
          <c:tx>
            <c:strRef>
              <c:f>'Grafica departamental'!$P$1</c:f>
              <c:strCache>
                <c:ptCount val="1"/>
                <c:pt idx="0">
                  <c:v>Suma de 2016</c:v>
                </c:pt>
              </c:strCache>
            </c:strRef>
          </c:tx>
          <c:spPr>
            <a:solidFill>
              <a:schemeClr val="accent3"/>
            </a:solidFill>
            <a:ln>
              <a:noFill/>
            </a:ln>
            <a:effectLst/>
          </c:spPr>
          <c:invertIfNegative val="0"/>
          <c:cat>
            <c:strRef>
              <c:f>'Grafica departamental'!$M$2:$M$31</c:f>
              <c:strCache>
                <c:ptCount val="29"/>
                <c:pt idx="0">
                  <c:v>AMAZONAS </c:v>
                </c:pt>
                <c:pt idx="1">
                  <c:v>ANTIOQUIA</c:v>
                </c:pt>
                <c:pt idx="2">
                  <c:v>ARAUCA</c:v>
                </c:pt>
                <c:pt idx="3">
                  <c:v>ATLÁNTICO</c:v>
                </c:pt>
                <c:pt idx="4">
                  <c:v>BOGOTÁ D,C</c:v>
                </c:pt>
                <c:pt idx="5">
                  <c:v>BOLIVAR</c:v>
                </c:pt>
                <c:pt idx="6">
                  <c:v>BOYACÁ</c:v>
                </c:pt>
                <c:pt idx="7">
                  <c:v>CALDAS</c:v>
                </c:pt>
                <c:pt idx="8">
                  <c:v>CAQUETÁ</c:v>
                </c:pt>
                <c:pt idx="9">
                  <c:v>CASANARE</c:v>
                </c:pt>
                <c:pt idx="10">
                  <c:v>CAUCA</c:v>
                </c:pt>
                <c:pt idx="11">
                  <c:v>CESAR</c:v>
                </c:pt>
                <c:pt idx="12">
                  <c:v>CORDOBA</c:v>
                </c:pt>
                <c:pt idx="13">
                  <c:v>CUNDINAMARCA</c:v>
                </c:pt>
                <c:pt idx="14">
                  <c:v>GUAINÍA</c:v>
                </c:pt>
                <c:pt idx="15">
                  <c:v>HUILA</c:v>
                </c:pt>
                <c:pt idx="16">
                  <c:v>LA GUAJIRA</c:v>
                </c:pt>
                <c:pt idx="17">
                  <c:v>MAGDALENA</c:v>
                </c:pt>
                <c:pt idx="18">
                  <c:v>META</c:v>
                </c:pt>
                <c:pt idx="19">
                  <c:v>NARIÑO</c:v>
                </c:pt>
                <c:pt idx="20">
                  <c:v>NORTE DE SANTANDER</c:v>
                </c:pt>
                <c:pt idx="21">
                  <c:v>PUTUMAYO</c:v>
                </c:pt>
                <c:pt idx="22">
                  <c:v>QUINDÍO</c:v>
                </c:pt>
                <c:pt idx="23">
                  <c:v>RISARALDA</c:v>
                </c:pt>
                <c:pt idx="24">
                  <c:v>SANTANDER</c:v>
                </c:pt>
                <c:pt idx="25">
                  <c:v>SUCRE</c:v>
                </c:pt>
                <c:pt idx="26">
                  <c:v>TOLIMA</c:v>
                </c:pt>
                <c:pt idx="27">
                  <c:v>VALLE DEL CAUCA</c:v>
                </c:pt>
                <c:pt idx="28">
                  <c:v>VICHADA</c:v>
                </c:pt>
              </c:strCache>
            </c:strRef>
          </c:cat>
          <c:val>
            <c:numRef>
              <c:f>'Grafica departamental'!$P$2:$P$31</c:f>
              <c:numCache>
                <c:formatCode>General</c:formatCode>
                <c:ptCount val="29"/>
                <c:pt idx="0">
                  <c:v>0</c:v>
                </c:pt>
                <c:pt idx="1">
                  <c:v>13.551851970000001</c:v>
                </c:pt>
                <c:pt idx="2">
                  <c:v>1.3300000000000001E-4</c:v>
                </c:pt>
                <c:pt idx="3">
                  <c:v>57.036870569999998</c:v>
                </c:pt>
                <c:pt idx="4">
                  <c:v>9.0009435299999989</c:v>
                </c:pt>
                <c:pt idx="5">
                  <c:v>3.6487747100000001</c:v>
                </c:pt>
                <c:pt idx="6">
                  <c:v>1.05185021</c:v>
                </c:pt>
                <c:pt idx="7">
                  <c:v>2.1971346700000001</c:v>
                </c:pt>
                <c:pt idx="8">
                  <c:v>0</c:v>
                </c:pt>
                <c:pt idx="9">
                  <c:v>7.7607899999999994E-2</c:v>
                </c:pt>
                <c:pt idx="10">
                  <c:v>18.698271129999998</c:v>
                </c:pt>
                <c:pt idx="11">
                  <c:v>0.30875271000000004</c:v>
                </c:pt>
                <c:pt idx="12">
                  <c:v>0.94176719999999992</c:v>
                </c:pt>
                <c:pt idx="13">
                  <c:v>15.84930267</c:v>
                </c:pt>
                <c:pt idx="14">
                  <c:v>0</c:v>
                </c:pt>
                <c:pt idx="15">
                  <c:v>0.16456206000000001</c:v>
                </c:pt>
                <c:pt idx="16">
                  <c:v>3.8279999999999998E-3</c:v>
                </c:pt>
                <c:pt idx="17">
                  <c:v>1.11165549</c:v>
                </c:pt>
                <c:pt idx="18">
                  <c:v>0.12009629399999999</c:v>
                </c:pt>
                <c:pt idx="19">
                  <c:v>0.165247</c:v>
                </c:pt>
                <c:pt idx="20">
                  <c:v>0.1235868</c:v>
                </c:pt>
                <c:pt idx="21">
                  <c:v>0</c:v>
                </c:pt>
                <c:pt idx="22">
                  <c:v>0.45972932</c:v>
                </c:pt>
                <c:pt idx="23">
                  <c:v>4.7293319299999999</c:v>
                </c:pt>
                <c:pt idx="24">
                  <c:v>1.2965340900000002</c:v>
                </c:pt>
                <c:pt idx="25">
                  <c:v>9.292533E-2</c:v>
                </c:pt>
                <c:pt idx="26">
                  <c:v>0.1678606</c:v>
                </c:pt>
                <c:pt idx="27">
                  <c:v>142.55061588999999</c:v>
                </c:pt>
                <c:pt idx="28">
                  <c:v>0</c:v>
                </c:pt>
              </c:numCache>
            </c:numRef>
          </c:val>
          <c:extLst>
            <c:ext xmlns:c16="http://schemas.microsoft.com/office/drawing/2014/chart" uri="{C3380CC4-5D6E-409C-BE32-E72D297353CC}">
              <c16:uniqueId val="{00000059-9A69-43A9-AA2A-AB0597D984CB}"/>
            </c:ext>
          </c:extLst>
        </c:ser>
        <c:ser>
          <c:idx val="3"/>
          <c:order val="3"/>
          <c:tx>
            <c:strRef>
              <c:f>'Grafica departamental'!$Q$1</c:f>
              <c:strCache>
                <c:ptCount val="1"/>
                <c:pt idx="0">
                  <c:v>Suma de 2017</c:v>
                </c:pt>
              </c:strCache>
            </c:strRef>
          </c:tx>
          <c:spPr>
            <a:solidFill>
              <a:schemeClr val="accent4"/>
            </a:solidFill>
            <a:ln>
              <a:noFill/>
            </a:ln>
            <a:effectLst/>
          </c:spPr>
          <c:invertIfNegative val="0"/>
          <c:cat>
            <c:strRef>
              <c:f>'Grafica departamental'!$M$2:$M$31</c:f>
              <c:strCache>
                <c:ptCount val="29"/>
                <c:pt idx="0">
                  <c:v>AMAZONAS </c:v>
                </c:pt>
                <c:pt idx="1">
                  <c:v>ANTIOQUIA</c:v>
                </c:pt>
                <c:pt idx="2">
                  <c:v>ARAUCA</c:v>
                </c:pt>
                <c:pt idx="3">
                  <c:v>ATLÁNTICO</c:v>
                </c:pt>
                <c:pt idx="4">
                  <c:v>BOGOTÁ D,C</c:v>
                </c:pt>
                <c:pt idx="5">
                  <c:v>BOLIVAR</c:v>
                </c:pt>
                <c:pt idx="6">
                  <c:v>BOYACÁ</c:v>
                </c:pt>
                <c:pt idx="7">
                  <c:v>CALDAS</c:v>
                </c:pt>
                <c:pt idx="8">
                  <c:v>CAQUETÁ</c:v>
                </c:pt>
                <c:pt idx="9">
                  <c:v>CASANARE</c:v>
                </c:pt>
                <c:pt idx="10">
                  <c:v>CAUCA</c:v>
                </c:pt>
                <c:pt idx="11">
                  <c:v>CESAR</c:v>
                </c:pt>
                <c:pt idx="12">
                  <c:v>CORDOBA</c:v>
                </c:pt>
                <c:pt idx="13">
                  <c:v>CUNDINAMARCA</c:v>
                </c:pt>
                <c:pt idx="14">
                  <c:v>GUAINÍA</c:v>
                </c:pt>
                <c:pt idx="15">
                  <c:v>HUILA</c:v>
                </c:pt>
                <c:pt idx="16">
                  <c:v>LA GUAJIRA</c:v>
                </c:pt>
                <c:pt idx="17">
                  <c:v>MAGDALENA</c:v>
                </c:pt>
                <c:pt idx="18">
                  <c:v>META</c:v>
                </c:pt>
                <c:pt idx="19">
                  <c:v>NARIÑO</c:v>
                </c:pt>
                <c:pt idx="20">
                  <c:v>NORTE DE SANTANDER</c:v>
                </c:pt>
                <c:pt idx="21">
                  <c:v>PUTUMAYO</c:v>
                </c:pt>
                <c:pt idx="22">
                  <c:v>QUINDÍO</c:v>
                </c:pt>
                <c:pt idx="23">
                  <c:v>RISARALDA</c:v>
                </c:pt>
                <c:pt idx="24">
                  <c:v>SANTANDER</c:v>
                </c:pt>
                <c:pt idx="25">
                  <c:v>SUCRE</c:v>
                </c:pt>
                <c:pt idx="26">
                  <c:v>TOLIMA</c:v>
                </c:pt>
                <c:pt idx="27">
                  <c:v>VALLE DEL CAUCA</c:v>
                </c:pt>
                <c:pt idx="28">
                  <c:v>VICHADA</c:v>
                </c:pt>
              </c:strCache>
            </c:strRef>
          </c:cat>
          <c:val>
            <c:numRef>
              <c:f>'Grafica departamental'!$Q$2:$Q$31</c:f>
              <c:numCache>
                <c:formatCode>General</c:formatCode>
                <c:ptCount val="29"/>
                <c:pt idx="0">
                  <c:v>7.30016E-3</c:v>
                </c:pt>
                <c:pt idx="1">
                  <c:v>14.44305168</c:v>
                </c:pt>
                <c:pt idx="2">
                  <c:v>6.4999999999999997E-4</c:v>
                </c:pt>
                <c:pt idx="3">
                  <c:v>15.34201551</c:v>
                </c:pt>
                <c:pt idx="4">
                  <c:v>6.47564063</c:v>
                </c:pt>
                <c:pt idx="5">
                  <c:v>5.2043189000000005</c:v>
                </c:pt>
                <c:pt idx="6">
                  <c:v>0.70085785</c:v>
                </c:pt>
                <c:pt idx="7">
                  <c:v>2.1630243500000002</c:v>
                </c:pt>
                <c:pt idx="8">
                  <c:v>1.48117E-3</c:v>
                </c:pt>
                <c:pt idx="9">
                  <c:v>8.8532169999999993E-2</c:v>
                </c:pt>
                <c:pt idx="10">
                  <c:v>19.462881879999998</c:v>
                </c:pt>
                <c:pt idx="11">
                  <c:v>0.94615939999999998</c:v>
                </c:pt>
                <c:pt idx="12">
                  <c:v>1.1961105700000001</c:v>
                </c:pt>
                <c:pt idx="13">
                  <c:v>14.950491529999999</c:v>
                </c:pt>
                <c:pt idx="14">
                  <c:v>0</c:v>
                </c:pt>
                <c:pt idx="15">
                  <c:v>0.24217727999999999</c:v>
                </c:pt>
                <c:pt idx="16">
                  <c:v>0.24356203900000001</c:v>
                </c:pt>
                <c:pt idx="17">
                  <c:v>0.39694499999999999</c:v>
                </c:pt>
                <c:pt idx="18">
                  <c:v>0.29309084999999996</c:v>
                </c:pt>
                <c:pt idx="19">
                  <c:v>8.6089512000000007E-2</c:v>
                </c:pt>
                <c:pt idx="20">
                  <c:v>0.25469748999999997</c:v>
                </c:pt>
                <c:pt idx="21">
                  <c:v>3.1900000000000001E-3</c:v>
                </c:pt>
                <c:pt idx="22">
                  <c:v>0.64740943999999989</c:v>
                </c:pt>
                <c:pt idx="23">
                  <c:v>5.6247715700000001</c:v>
                </c:pt>
                <c:pt idx="24">
                  <c:v>1.4779992900000001</c:v>
                </c:pt>
                <c:pt idx="25">
                  <c:v>0.1369504</c:v>
                </c:pt>
                <c:pt idx="26">
                  <c:v>0.16604054999999998</c:v>
                </c:pt>
                <c:pt idx="27">
                  <c:v>57.847515860000001</c:v>
                </c:pt>
                <c:pt idx="28">
                  <c:v>0</c:v>
                </c:pt>
              </c:numCache>
            </c:numRef>
          </c:val>
          <c:extLst>
            <c:ext xmlns:c16="http://schemas.microsoft.com/office/drawing/2014/chart" uri="{C3380CC4-5D6E-409C-BE32-E72D297353CC}">
              <c16:uniqueId val="{0000005A-9A69-43A9-AA2A-AB0597D984CB}"/>
            </c:ext>
          </c:extLst>
        </c:ser>
        <c:ser>
          <c:idx val="4"/>
          <c:order val="4"/>
          <c:tx>
            <c:strRef>
              <c:f>'Grafica departamental'!$R$1</c:f>
              <c:strCache>
                <c:ptCount val="1"/>
                <c:pt idx="0">
                  <c:v>Suma de 2018</c:v>
                </c:pt>
              </c:strCache>
            </c:strRef>
          </c:tx>
          <c:spPr>
            <a:solidFill>
              <a:schemeClr val="accent5"/>
            </a:solidFill>
            <a:ln>
              <a:noFill/>
            </a:ln>
            <a:effectLst/>
          </c:spPr>
          <c:invertIfNegative val="0"/>
          <c:cat>
            <c:strRef>
              <c:f>'Grafica departamental'!$M$2:$M$31</c:f>
              <c:strCache>
                <c:ptCount val="29"/>
                <c:pt idx="0">
                  <c:v>AMAZONAS </c:v>
                </c:pt>
                <c:pt idx="1">
                  <c:v>ANTIOQUIA</c:v>
                </c:pt>
                <c:pt idx="2">
                  <c:v>ARAUCA</c:v>
                </c:pt>
                <c:pt idx="3">
                  <c:v>ATLÁNTICO</c:v>
                </c:pt>
                <c:pt idx="4">
                  <c:v>BOGOTÁ D,C</c:v>
                </c:pt>
                <c:pt idx="5">
                  <c:v>BOLIVAR</c:v>
                </c:pt>
                <c:pt idx="6">
                  <c:v>BOYACÁ</c:v>
                </c:pt>
                <c:pt idx="7">
                  <c:v>CALDAS</c:v>
                </c:pt>
                <c:pt idx="8">
                  <c:v>CAQUETÁ</c:v>
                </c:pt>
                <c:pt idx="9">
                  <c:v>CASANARE</c:v>
                </c:pt>
                <c:pt idx="10">
                  <c:v>CAUCA</c:v>
                </c:pt>
                <c:pt idx="11">
                  <c:v>CESAR</c:v>
                </c:pt>
                <c:pt idx="12">
                  <c:v>CORDOBA</c:v>
                </c:pt>
                <c:pt idx="13">
                  <c:v>CUNDINAMARCA</c:v>
                </c:pt>
                <c:pt idx="14">
                  <c:v>GUAINÍA</c:v>
                </c:pt>
                <c:pt idx="15">
                  <c:v>HUILA</c:v>
                </c:pt>
                <c:pt idx="16">
                  <c:v>LA GUAJIRA</c:v>
                </c:pt>
                <c:pt idx="17">
                  <c:v>MAGDALENA</c:v>
                </c:pt>
                <c:pt idx="18">
                  <c:v>META</c:v>
                </c:pt>
                <c:pt idx="19">
                  <c:v>NARIÑO</c:v>
                </c:pt>
                <c:pt idx="20">
                  <c:v>NORTE DE SANTANDER</c:v>
                </c:pt>
                <c:pt idx="21">
                  <c:v>PUTUMAYO</c:v>
                </c:pt>
                <c:pt idx="22">
                  <c:v>QUINDÍO</c:v>
                </c:pt>
                <c:pt idx="23">
                  <c:v>RISARALDA</c:v>
                </c:pt>
                <c:pt idx="24">
                  <c:v>SANTANDER</c:v>
                </c:pt>
                <c:pt idx="25">
                  <c:v>SUCRE</c:v>
                </c:pt>
                <c:pt idx="26">
                  <c:v>TOLIMA</c:v>
                </c:pt>
                <c:pt idx="27">
                  <c:v>VALLE DEL CAUCA</c:v>
                </c:pt>
                <c:pt idx="28">
                  <c:v>VICHADA</c:v>
                </c:pt>
              </c:strCache>
            </c:strRef>
          </c:cat>
          <c:val>
            <c:numRef>
              <c:f>'Grafica departamental'!$R$2:$R$31</c:f>
              <c:numCache>
                <c:formatCode>General</c:formatCode>
                <c:ptCount val="29"/>
                <c:pt idx="0">
                  <c:v>8.5147199999999999E-3</c:v>
                </c:pt>
                <c:pt idx="1">
                  <c:v>20.149999999999999</c:v>
                </c:pt>
                <c:pt idx="2">
                  <c:v>0</c:v>
                </c:pt>
                <c:pt idx="3">
                  <c:v>14.127865829999999</c:v>
                </c:pt>
                <c:pt idx="4">
                  <c:v>7.59</c:v>
                </c:pt>
                <c:pt idx="5">
                  <c:v>1.7244116299999999</c:v>
                </c:pt>
                <c:pt idx="6">
                  <c:v>0.60913941999999999</c:v>
                </c:pt>
                <c:pt idx="7">
                  <c:v>2.5157551600000003</c:v>
                </c:pt>
                <c:pt idx="8">
                  <c:v>4.6741100000000001E-2</c:v>
                </c:pt>
                <c:pt idx="9">
                  <c:v>0.12162532000000001</c:v>
                </c:pt>
                <c:pt idx="10">
                  <c:v>16.949601210000001</c:v>
                </c:pt>
                <c:pt idx="11">
                  <c:v>0.67268622</c:v>
                </c:pt>
                <c:pt idx="12">
                  <c:v>0.93642080000000005</c:v>
                </c:pt>
                <c:pt idx="13">
                  <c:v>6.90493325</c:v>
                </c:pt>
                <c:pt idx="14">
                  <c:v>0</c:v>
                </c:pt>
                <c:pt idx="15">
                  <c:v>0.18259729999999999</c:v>
                </c:pt>
                <c:pt idx="16">
                  <c:v>1.00342E-2</c:v>
                </c:pt>
                <c:pt idx="17">
                  <c:v>0.32442541999999996</c:v>
                </c:pt>
                <c:pt idx="18">
                  <c:v>0.53963298999999998</c:v>
                </c:pt>
                <c:pt idx="19">
                  <c:v>0.14992223000000002</c:v>
                </c:pt>
                <c:pt idx="20">
                  <c:v>0.30740228999999997</c:v>
                </c:pt>
                <c:pt idx="21">
                  <c:v>7.0500000000000006E-5</c:v>
                </c:pt>
                <c:pt idx="22">
                  <c:v>1.8527162399999999</c:v>
                </c:pt>
                <c:pt idx="23">
                  <c:v>6.23</c:v>
                </c:pt>
                <c:pt idx="24">
                  <c:v>2.4205353500000002</c:v>
                </c:pt>
                <c:pt idx="25">
                  <c:v>0.13065840000000001</c:v>
                </c:pt>
                <c:pt idx="26">
                  <c:v>0.15398807</c:v>
                </c:pt>
                <c:pt idx="27">
                  <c:v>60.58</c:v>
                </c:pt>
                <c:pt idx="28">
                  <c:v>0</c:v>
                </c:pt>
              </c:numCache>
            </c:numRef>
          </c:val>
          <c:extLst>
            <c:ext xmlns:c16="http://schemas.microsoft.com/office/drawing/2014/chart" uri="{C3380CC4-5D6E-409C-BE32-E72D297353CC}">
              <c16:uniqueId val="{0000005B-9A69-43A9-AA2A-AB0597D984CB}"/>
            </c:ext>
          </c:extLst>
        </c:ser>
        <c:ser>
          <c:idx val="5"/>
          <c:order val="5"/>
          <c:tx>
            <c:strRef>
              <c:f>'Grafica departamental'!$S$1</c:f>
              <c:strCache>
                <c:ptCount val="1"/>
                <c:pt idx="0">
                  <c:v>Suma de 2019</c:v>
                </c:pt>
              </c:strCache>
            </c:strRef>
          </c:tx>
          <c:spPr>
            <a:solidFill>
              <a:schemeClr val="accent6"/>
            </a:solidFill>
            <a:ln>
              <a:noFill/>
            </a:ln>
            <a:effectLst/>
          </c:spPr>
          <c:invertIfNegative val="0"/>
          <c:cat>
            <c:strRef>
              <c:f>'Grafica departamental'!$M$2:$M$31</c:f>
              <c:strCache>
                <c:ptCount val="29"/>
                <c:pt idx="0">
                  <c:v>AMAZONAS </c:v>
                </c:pt>
                <c:pt idx="1">
                  <c:v>ANTIOQUIA</c:v>
                </c:pt>
                <c:pt idx="2">
                  <c:v>ARAUCA</c:v>
                </c:pt>
                <c:pt idx="3">
                  <c:v>ATLÁNTICO</c:v>
                </c:pt>
                <c:pt idx="4">
                  <c:v>BOGOTÁ D,C</c:v>
                </c:pt>
                <c:pt idx="5">
                  <c:v>BOLIVAR</c:v>
                </c:pt>
                <c:pt idx="6">
                  <c:v>BOYACÁ</c:v>
                </c:pt>
                <c:pt idx="7">
                  <c:v>CALDAS</c:v>
                </c:pt>
                <c:pt idx="8">
                  <c:v>CAQUETÁ</c:v>
                </c:pt>
                <c:pt idx="9">
                  <c:v>CASANARE</c:v>
                </c:pt>
                <c:pt idx="10">
                  <c:v>CAUCA</c:v>
                </c:pt>
                <c:pt idx="11">
                  <c:v>CESAR</c:v>
                </c:pt>
                <c:pt idx="12">
                  <c:v>CORDOBA</c:v>
                </c:pt>
                <c:pt idx="13">
                  <c:v>CUNDINAMARCA</c:v>
                </c:pt>
                <c:pt idx="14">
                  <c:v>GUAINÍA</c:v>
                </c:pt>
                <c:pt idx="15">
                  <c:v>HUILA</c:v>
                </c:pt>
                <c:pt idx="16">
                  <c:v>LA GUAJIRA</c:v>
                </c:pt>
                <c:pt idx="17">
                  <c:v>MAGDALENA</c:v>
                </c:pt>
                <c:pt idx="18">
                  <c:v>META</c:v>
                </c:pt>
                <c:pt idx="19">
                  <c:v>NARIÑO</c:v>
                </c:pt>
                <c:pt idx="20">
                  <c:v>NORTE DE SANTANDER</c:v>
                </c:pt>
                <c:pt idx="21">
                  <c:v>PUTUMAYO</c:v>
                </c:pt>
                <c:pt idx="22">
                  <c:v>QUINDÍO</c:v>
                </c:pt>
                <c:pt idx="23">
                  <c:v>RISARALDA</c:v>
                </c:pt>
                <c:pt idx="24">
                  <c:v>SANTANDER</c:v>
                </c:pt>
                <c:pt idx="25">
                  <c:v>SUCRE</c:v>
                </c:pt>
                <c:pt idx="26">
                  <c:v>TOLIMA</c:v>
                </c:pt>
                <c:pt idx="27">
                  <c:v>VALLE DEL CAUCA</c:v>
                </c:pt>
                <c:pt idx="28">
                  <c:v>VICHADA</c:v>
                </c:pt>
              </c:strCache>
            </c:strRef>
          </c:cat>
          <c:val>
            <c:numRef>
              <c:f>'Grafica departamental'!$S$2:$S$31</c:f>
              <c:numCache>
                <c:formatCode>General</c:formatCode>
                <c:ptCount val="29"/>
                <c:pt idx="0">
                  <c:v>0.10421</c:v>
                </c:pt>
                <c:pt idx="1">
                  <c:v>15.237489999999999</c:v>
                </c:pt>
                <c:pt idx="2">
                  <c:v>7.6000000000000004E-4</c:v>
                </c:pt>
                <c:pt idx="3">
                  <c:v>12.7948</c:v>
                </c:pt>
                <c:pt idx="4">
                  <c:v>4.8920699999999995</c:v>
                </c:pt>
                <c:pt idx="5">
                  <c:v>2.0243000000000002</c:v>
                </c:pt>
                <c:pt idx="6">
                  <c:v>0.62378</c:v>
                </c:pt>
                <c:pt idx="7">
                  <c:v>2.4800200000000001</c:v>
                </c:pt>
                <c:pt idx="8">
                  <c:v>0.20316000000000001</c:v>
                </c:pt>
                <c:pt idx="9">
                  <c:v>0.29717000000000005</c:v>
                </c:pt>
                <c:pt idx="10">
                  <c:v>17.655259999999998</c:v>
                </c:pt>
                <c:pt idx="11">
                  <c:v>0.55658000000000007</c:v>
                </c:pt>
                <c:pt idx="12">
                  <c:v>0.32486000000000004</c:v>
                </c:pt>
                <c:pt idx="13">
                  <c:v>6.7875900000000007</c:v>
                </c:pt>
                <c:pt idx="14">
                  <c:v>2.0000000000000002E-5</c:v>
                </c:pt>
                <c:pt idx="15">
                  <c:v>0.32562000000000002</c:v>
                </c:pt>
                <c:pt idx="16">
                  <c:v>6.2700000000000006E-2</c:v>
                </c:pt>
                <c:pt idx="17">
                  <c:v>0.42714999999999997</c:v>
                </c:pt>
                <c:pt idx="18">
                  <c:v>0.30279</c:v>
                </c:pt>
                <c:pt idx="19">
                  <c:v>0.11072</c:v>
                </c:pt>
                <c:pt idx="20">
                  <c:v>0.34106999999999998</c:v>
                </c:pt>
                <c:pt idx="21">
                  <c:v>1E-4</c:v>
                </c:pt>
                <c:pt idx="22">
                  <c:v>0.95414999999999994</c:v>
                </c:pt>
                <c:pt idx="23">
                  <c:v>7.8890100000000007</c:v>
                </c:pt>
                <c:pt idx="24">
                  <c:v>11.49091</c:v>
                </c:pt>
                <c:pt idx="25">
                  <c:v>8.6489999999999997E-2</c:v>
                </c:pt>
                <c:pt idx="26">
                  <c:v>0.10818000000000001</c:v>
                </c:pt>
                <c:pt idx="27">
                  <c:v>57.538440000000001</c:v>
                </c:pt>
                <c:pt idx="28">
                  <c:v>0</c:v>
                </c:pt>
              </c:numCache>
            </c:numRef>
          </c:val>
          <c:extLst>
            <c:ext xmlns:c16="http://schemas.microsoft.com/office/drawing/2014/chart" uri="{C3380CC4-5D6E-409C-BE32-E72D297353CC}">
              <c16:uniqueId val="{0000005C-9A69-43A9-AA2A-AB0597D984CB}"/>
            </c:ext>
          </c:extLst>
        </c:ser>
        <c:ser>
          <c:idx val="6"/>
          <c:order val="6"/>
          <c:tx>
            <c:strRef>
              <c:f>'Grafica departamental'!$T$1</c:f>
              <c:strCache>
                <c:ptCount val="1"/>
                <c:pt idx="0">
                  <c:v>Suma de 2020</c:v>
                </c:pt>
              </c:strCache>
            </c:strRef>
          </c:tx>
          <c:spPr>
            <a:solidFill>
              <a:schemeClr val="accent1">
                <a:lumMod val="60000"/>
              </a:schemeClr>
            </a:solidFill>
            <a:ln>
              <a:noFill/>
            </a:ln>
            <a:effectLst/>
          </c:spPr>
          <c:invertIfNegative val="0"/>
          <c:cat>
            <c:strRef>
              <c:f>'Grafica departamental'!$M$2:$M$31</c:f>
              <c:strCache>
                <c:ptCount val="29"/>
                <c:pt idx="0">
                  <c:v>AMAZONAS </c:v>
                </c:pt>
                <c:pt idx="1">
                  <c:v>ANTIOQUIA</c:v>
                </c:pt>
                <c:pt idx="2">
                  <c:v>ARAUCA</c:v>
                </c:pt>
                <c:pt idx="3">
                  <c:v>ATLÁNTICO</c:v>
                </c:pt>
                <c:pt idx="4">
                  <c:v>BOGOTÁ D,C</c:v>
                </c:pt>
                <c:pt idx="5">
                  <c:v>BOLIVAR</c:v>
                </c:pt>
                <c:pt idx="6">
                  <c:v>BOYACÁ</c:v>
                </c:pt>
                <c:pt idx="7">
                  <c:v>CALDAS</c:v>
                </c:pt>
                <c:pt idx="8">
                  <c:v>CAQUETÁ</c:v>
                </c:pt>
                <c:pt idx="9">
                  <c:v>CASANARE</c:v>
                </c:pt>
                <c:pt idx="10">
                  <c:v>CAUCA</c:v>
                </c:pt>
                <c:pt idx="11">
                  <c:v>CESAR</c:v>
                </c:pt>
                <c:pt idx="12">
                  <c:v>CORDOBA</c:v>
                </c:pt>
                <c:pt idx="13">
                  <c:v>CUNDINAMARCA</c:v>
                </c:pt>
                <c:pt idx="14">
                  <c:v>GUAINÍA</c:v>
                </c:pt>
                <c:pt idx="15">
                  <c:v>HUILA</c:v>
                </c:pt>
                <c:pt idx="16">
                  <c:v>LA GUAJIRA</c:v>
                </c:pt>
                <c:pt idx="17">
                  <c:v>MAGDALENA</c:v>
                </c:pt>
                <c:pt idx="18">
                  <c:v>META</c:v>
                </c:pt>
                <c:pt idx="19">
                  <c:v>NARIÑO</c:v>
                </c:pt>
                <c:pt idx="20">
                  <c:v>NORTE DE SANTANDER</c:v>
                </c:pt>
                <c:pt idx="21">
                  <c:v>PUTUMAYO</c:v>
                </c:pt>
                <c:pt idx="22">
                  <c:v>QUINDÍO</c:v>
                </c:pt>
                <c:pt idx="23">
                  <c:v>RISARALDA</c:v>
                </c:pt>
                <c:pt idx="24">
                  <c:v>SANTANDER</c:v>
                </c:pt>
                <c:pt idx="25">
                  <c:v>SUCRE</c:v>
                </c:pt>
                <c:pt idx="26">
                  <c:v>TOLIMA</c:v>
                </c:pt>
                <c:pt idx="27">
                  <c:v>VALLE DEL CAUCA</c:v>
                </c:pt>
                <c:pt idx="28">
                  <c:v>VICHADA</c:v>
                </c:pt>
              </c:strCache>
            </c:strRef>
          </c:cat>
          <c:val>
            <c:numRef>
              <c:f>'Grafica departamental'!$T$2:$T$31</c:f>
              <c:numCache>
                <c:formatCode>General</c:formatCode>
                <c:ptCount val="29"/>
                <c:pt idx="0">
                  <c:v>9.9939999999999994E-3</c:v>
                </c:pt>
                <c:pt idx="1">
                  <c:v>10.663809259999999</c:v>
                </c:pt>
                <c:pt idx="2">
                  <c:v>1.5119999999999999E-4</c:v>
                </c:pt>
                <c:pt idx="3">
                  <c:v>14.318457710000001</c:v>
                </c:pt>
                <c:pt idx="4">
                  <c:v>6.0130916699999997</c:v>
                </c:pt>
                <c:pt idx="5">
                  <c:v>6.3632361799999995</c:v>
                </c:pt>
                <c:pt idx="6">
                  <c:v>0.88746248999999999</c:v>
                </c:pt>
                <c:pt idx="7">
                  <c:v>2.3951293100000002</c:v>
                </c:pt>
                <c:pt idx="8">
                  <c:v>6.1026999999999998E-2</c:v>
                </c:pt>
                <c:pt idx="9">
                  <c:v>0.24486782999999998</c:v>
                </c:pt>
                <c:pt idx="10">
                  <c:v>15.951282769999999</c:v>
                </c:pt>
                <c:pt idx="11">
                  <c:v>0.55321450000000005</c:v>
                </c:pt>
                <c:pt idx="12">
                  <c:v>0.47272572999999996</c:v>
                </c:pt>
                <c:pt idx="13">
                  <c:v>6.83553809</c:v>
                </c:pt>
                <c:pt idx="14">
                  <c:v>1.1999999999999999E-6</c:v>
                </c:pt>
                <c:pt idx="15">
                  <c:v>0.32464752000000002</c:v>
                </c:pt>
                <c:pt idx="16">
                  <c:v>5.5952600000000003E-3</c:v>
                </c:pt>
                <c:pt idx="17">
                  <c:v>0.51327929999999999</c:v>
                </c:pt>
                <c:pt idx="18">
                  <c:v>0.50487013999999997</c:v>
                </c:pt>
                <c:pt idx="19">
                  <c:v>8.5770600000000002E-2</c:v>
                </c:pt>
                <c:pt idx="20">
                  <c:v>0.21827535999999997</c:v>
                </c:pt>
                <c:pt idx="21">
                  <c:v>4.1894582200000006</c:v>
                </c:pt>
                <c:pt idx="22">
                  <c:v>0</c:v>
                </c:pt>
                <c:pt idx="23">
                  <c:v>5.0994970400000001</c:v>
                </c:pt>
                <c:pt idx="24">
                  <c:v>0.79909180000000002</c:v>
                </c:pt>
                <c:pt idx="25">
                  <c:v>0.23002135999999998</c:v>
                </c:pt>
                <c:pt idx="26">
                  <c:v>0.13043085000000001</c:v>
                </c:pt>
                <c:pt idx="27">
                  <c:v>52.897384819999999</c:v>
                </c:pt>
                <c:pt idx="28">
                  <c:v>1.9999999999999999E-6</c:v>
                </c:pt>
              </c:numCache>
            </c:numRef>
          </c:val>
          <c:extLst>
            <c:ext xmlns:c16="http://schemas.microsoft.com/office/drawing/2014/chart" uri="{C3380CC4-5D6E-409C-BE32-E72D297353CC}">
              <c16:uniqueId val="{0000005D-9A69-43A9-AA2A-AB0597D984CB}"/>
            </c:ext>
          </c:extLst>
        </c:ser>
        <c:ser>
          <c:idx val="7"/>
          <c:order val="7"/>
          <c:tx>
            <c:strRef>
              <c:f>'Grafica departamental'!$U$1</c:f>
              <c:strCache>
                <c:ptCount val="1"/>
                <c:pt idx="0">
                  <c:v>Suma de 2021</c:v>
                </c:pt>
              </c:strCache>
            </c:strRef>
          </c:tx>
          <c:spPr>
            <a:solidFill>
              <a:schemeClr val="accent2">
                <a:lumMod val="60000"/>
              </a:schemeClr>
            </a:solidFill>
            <a:ln>
              <a:noFill/>
            </a:ln>
            <a:effectLst/>
          </c:spPr>
          <c:invertIfNegative val="0"/>
          <c:cat>
            <c:strRef>
              <c:f>'Grafica departamental'!$M$2:$M$31</c:f>
              <c:strCache>
                <c:ptCount val="29"/>
                <c:pt idx="0">
                  <c:v>AMAZONAS </c:v>
                </c:pt>
                <c:pt idx="1">
                  <c:v>ANTIOQUIA</c:v>
                </c:pt>
                <c:pt idx="2">
                  <c:v>ARAUCA</c:v>
                </c:pt>
                <c:pt idx="3">
                  <c:v>ATLÁNTICO</c:v>
                </c:pt>
                <c:pt idx="4">
                  <c:v>BOGOTÁ D,C</c:v>
                </c:pt>
                <c:pt idx="5">
                  <c:v>BOLIVAR</c:v>
                </c:pt>
                <c:pt idx="6">
                  <c:v>BOYACÁ</c:v>
                </c:pt>
                <c:pt idx="7">
                  <c:v>CALDAS</c:v>
                </c:pt>
                <c:pt idx="8">
                  <c:v>CAQUETÁ</c:v>
                </c:pt>
                <c:pt idx="9">
                  <c:v>CASANARE</c:v>
                </c:pt>
                <c:pt idx="10">
                  <c:v>CAUCA</c:v>
                </c:pt>
                <c:pt idx="11">
                  <c:v>CESAR</c:v>
                </c:pt>
                <c:pt idx="12">
                  <c:v>CORDOBA</c:v>
                </c:pt>
                <c:pt idx="13">
                  <c:v>CUNDINAMARCA</c:v>
                </c:pt>
                <c:pt idx="14">
                  <c:v>GUAINÍA</c:v>
                </c:pt>
                <c:pt idx="15">
                  <c:v>HUILA</c:v>
                </c:pt>
                <c:pt idx="16">
                  <c:v>LA GUAJIRA</c:v>
                </c:pt>
                <c:pt idx="17">
                  <c:v>MAGDALENA</c:v>
                </c:pt>
                <c:pt idx="18">
                  <c:v>META</c:v>
                </c:pt>
                <c:pt idx="19">
                  <c:v>NARIÑO</c:v>
                </c:pt>
                <c:pt idx="20">
                  <c:v>NORTE DE SANTANDER</c:v>
                </c:pt>
                <c:pt idx="21">
                  <c:v>PUTUMAYO</c:v>
                </c:pt>
                <c:pt idx="22">
                  <c:v>QUINDÍO</c:v>
                </c:pt>
                <c:pt idx="23">
                  <c:v>RISARALDA</c:v>
                </c:pt>
                <c:pt idx="24">
                  <c:v>SANTANDER</c:v>
                </c:pt>
                <c:pt idx="25">
                  <c:v>SUCRE</c:v>
                </c:pt>
                <c:pt idx="26">
                  <c:v>TOLIMA</c:v>
                </c:pt>
                <c:pt idx="27">
                  <c:v>VALLE DEL CAUCA</c:v>
                </c:pt>
                <c:pt idx="28">
                  <c:v>VICHADA</c:v>
                </c:pt>
              </c:strCache>
            </c:strRef>
          </c:cat>
          <c:val>
            <c:numRef>
              <c:f>'Grafica departamental'!$U$2:$U$31</c:f>
              <c:numCache>
                <c:formatCode>General</c:formatCode>
                <c:ptCount val="29"/>
                <c:pt idx="0">
                  <c:v>0</c:v>
                </c:pt>
                <c:pt idx="1">
                  <c:v>14.76</c:v>
                </c:pt>
                <c:pt idx="2">
                  <c:v>3.8999999999999999E-4</c:v>
                </c:pt>
                <c:pt idx="3">
                  <c:v>15.685</c:v>
                </c:pt>
                <c:pt idx="4">
                  <c:v>8.2940000000000005</c:v>
                </c:pt>
                <c:pt idx="5">
                  <c:v>8.3800000000000008</c:v>
                </c:pt>
                <c:pt idx="6">
                  <c:v>0.38200000000000001</c:v>
                </c:pt>
                <c:pt idx="7">
                  <c:v>2.3820000000000001</c:v>
                </c:pt>
                <c:pt idx="8">
                  <c:v>0.14599999999999999</c:v>
                </c:pt>
                <c:pt idx="9">
                  <c:v>0.872</c:v>
                </c:pt>
                <c:pt idx="10">
                  <c:v>15.6</c:v>
                </c:pt>
                <c:pt idx="11">
                  <c:v>0.79</c:v>
                </c:pt>
                <c:pt idx="12">
                  <c:v>0.17899999999999999</c:v>
                </c:pt>
                <c:pt idx="13">
                  <c:v>8.673</c:v>
                </c:pt>
                <c:pt idx="14">
                  <c:v>9.9999999999999995E-7</c:v>
                </c:pt>
                <c:pt idx="15">
                  <c:v>0.36899999999999999</c:v>
                </c:pt>
                <c:pt idx="16">
                  <c:v>1E-3</c:v>
                </c:pt>
                <c:pt idx="17">
                  <c:v>0.58799999999999997</c:v>
                </c:pt>
                <c:pt idx="18">
                  <c:v>0.83799999999999997</c:v>
                </c:pt>
                <c:pt idx="19">
                  <c:v>0.09</c:v>
                </c:pt>
                <c:pt idx="20">
                  <c:v>0.14199999999999999</c:v>
                </c:pt>
                <c:pt idx="21">
                  <c:v>0</c:v>
                </c:pt>
                <c:pt idx="22">
                  <c:v>0.83799999999999997</c:v>
                </c:pt>
                <c:pt idx="23">
                  <c:v>1.774</c:v>
                </c:pt>
                <c:pt idx="24">
                  <c:v>2.4220000000000002</c:v>
                </c:pt>
                <c:pt idx="25">
                  <c:v>0.26600000000000001</c:v>
                </c:pt>
                <c:pt idx="26">
                  <c:v>0.217</c:v>
                </c:pt>
                <c:pt idx="27">
                  <c:v>53.011000000000003</c:v>
                </c:pt>
                <c:pt idx="28">
                  <c:v>0</c:v>
                </c:pt>
              </c:numCache>
            </c:numRef>
          </c:val>
          <c:extLst>
            <c:ext xmlns:c16="http://schemas.microsoft.com/office/drawing/2014/chart" uri="{C3380CC4-5D6E-409C-BE32-E72D297353CC}">
              <c16:uniqueId val="{0000005E-9A69-43A9-AA2A-AB0597D984CB}"/>
            </c:ext>
          </c:extLst>
        </c:ser>
        <c:ser>
          <c:idx val="8"/>
          <c:order val="8"/>
          <c:tx>
            <c:strRef>
              <c:f>'Grafica departamental'!$V$1</c:f>
              <c:strCache>
                <c:ptCount val="1"/>
                <c:pt idx="0">
                  <c:v>Cuenta de 2022</c:v>
                </c:pt>
              </c:strCache>
            </c:strRef>
          </c:tx>
          <c:spPr>
            <a:solidFill>
              <a:schemeClr val="accent3">
                <a:lumMod val="60000"/>
              </a:schemeClr>
            </a:solidFill>
            <a:ln>
              <a:noFill/>
            </a:ln>
            <a:effectLst/>
          </c:spPr>
          <c:invertIfNegative val="0"/>
          <c:cat>
            <c:strRef>
              <c:f>'Grafica departamental'!$M$2:$M$31</c:f>
              <c:strCache>
                <c:ptCount val="29"/>
                <c:pt idx="0">
                  <c:v>AMAZONAS </c:v>
                </c:pt>
                <c:pt idx="1">
                  <c:v>ANTIOQUIA</c:v>
                </c:pt>
                <c:pt idx="2">
                  <c:v>ARAUCA</c:v>
                </c:pt>
                <c:pt idx="3">
                  <c:v>ATLÁNTICO</c:v>
                </c:pt>
                <c:pt idx="4">
                  <c:v>BOGOTÁ D,C</c:v>
                </c:pt>
                <c:pt idx="5">
                  <c:v>BOLIVAR</c:v>
                </c:pt>
                <c:pt idx="6">
                  <c:v>BOYACÁ</c:v>
                </c:pt>
                <c:pt idx="7">
                  <c:v>CALDAS</c:v>
                </c:pt>
                <c:pt idx="8">
                  <c:v>CAQUETÁ</c:v>
                </c:pt>
                <c:pt idx="9">
                  <c:v>CASANARE</c:v>
                </c:pt>
                <c:pt idx="10">
                  <c:v>CAUCA</c:v>
                </c:pt>
                <c:pt idx="11">
                  <c:v>CESAR</c:v>
                </c:pt>
                <c:pt idx="12">
                  <c:v>CORDOBA</c:v>
                </c:pt>
                <c:pt idx="13">
                  <c:v>CUNDINAMARCA</c:v>
                </c:pt>
                <c:pt idx="14">
                  <c:v>GUAINÍA</c:v>
                </c:pt>
                <c:pt idx="15">
                  <c:v>HUILA</c:v>
                </c:pt>
                <c:pt idx="16">
                  <c:v>LA GUAJIRA</c:v>
                </c:pt>
                <c:pt idx="17">
                  <c:v>MAGDALENA</c:v>
                </c:pt>
                <c:pt idx="18">
                  <c:v>META</c:v>
                </c:pt>
                <c:pt idx="19">
                  <c:v>NARIÑO</c:v>
                </c:pt>
                <c:pt idx="20">
                  <c:v>NORTE DE SANTANDER</c:v>
                </c:pt>
                <c:pt idx="21">
                  <c:v>PUTUMAYO</c:v>
                </c:pt>
                <c:pt idx="22">
                  <c:v>QUINDÍO</c:v>
                </c:pt>
                <c:pt idx="23">
                  <c:v>RISARALDA</c:v>
                </c:pt>
                <c:pt idx="24">
                  <c:v>SANTANDER</c:v>
                </c:pt>
                <c:pt idx="25">
                  <c:v>SUCRE</c:v>
                </c:pt>
                <c:pt idx="26">
                  <c:v>TOLIMA</c:v>
                </c:pt>
                <c:pt idx="27">
                  <c:v>VALLE DEL CAUCA</c:v>
                </c:pt>
                <c:pt idx="28">
                  <c:v>VICHADA</c:v>
                </c:pt>
              </c:strCache>
            </c:strRef>
          </c:cat>
          <c:val>
            <c:numRef>
              <c:f>'Grafica departamental'!$V$2:$V$31</c:f>
              <c:numCache>
                <c:formatCode>General</c:formatCode>
                <c:ptCount val="29"/>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numCache>
            </c:numRef>
          </c:val>
          <c:extLst>
            <c:ext xmlns:c16="http://schemas.microsoft.com/office/drawing/2014/chart" uri="{C3380CC4-5D6E-409C-BE32-E72D297353CC}">
              <c16:uniqueId val="{0000005F-9A69-43A9-AA2A-AB0597D984CB}"/>
            </c:ext>
          </c:extLst>
        </c:ser>
        <c:dLbls>
          <c:showLegendKey val="0"/>
          <c:showVal val="0"/>
          <c:showCatName val="0"/>
          <c:showSerName val="0"/>
          <c:showPercent val="0"/>
          <c:showBubbleSize val="0"/>
        </c:dLbls>
        <c:gapWidth val="219"/>
        <c:overlap val="-27"/>
        <c:axId val="855142176"/>
        <c:axId val="855144672"/>
      </c:barChart>
      <c:catAx>
        <c:axId val="8551421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Periodo de balance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55144672"/>
        <c:crosses val="autoZero"/>
        <c:auto val="1"/>
        <c:lblAlgn val="ctr"/>
        <c:lblOffset val="100"/>
        <c:noMultiLvlLbl val="0"/>
      </c:catAx>
      <c:valAx>
        <c:axId val="8551446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Volumen de agua (Millones de 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5514217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[D-volumen-de-agua-vertida-en-el-sector-manufacturero.xlsx]Grafica AA!TablaDinámica2</c:name>
    <c:fmtId val="0"/>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'Grafica AA'!$O$1</c:f>
              <c:strCache>
                <c:ptCount val="1"/>
                <c:pt idx="0">
                  <c:v>Suma de 2014</c:v>
                </c:pt>
              </c:strCache>
            </c:strRef>
          </c:tx>
          <c:spPr>
            <a:solidFill>
              <a:schemeClr val="accent1"/>
            </a:solidFill>
            <a:ln>
              <a:noFill/>
            </a:ln>
            <a:effectLst/>
          </c:spPr>
          <c:invertIfNegative val="0"/>
          <c:cat>
            <c:strRef>
              <c:f>'Grafica AA'!$N$2:$N$41</c:f>
              <c:strCache>
                <c:ptCount val="39"/>
                <c:pt idx="0">
                  <c:v>AMB</c:v>
                </c:pt>
                <c:pt idx="1">
                  <c:v>AMVA</c:v>
                </c:pt>
                <c:pt idx="2">
                  <c:v>ANLA</c:v>
                </c:pt>
                <c:pt idx="3">
                  <c:v>CAM</c:v>
                </c:pt>
                <c:pt idx="4">
                  <c:v>CAR</c:v>
                </c:pt>
                <c:pt idx="5">
                  <c:v>CARDER</c:v>
                </c:pt>
                <c:pt idx="6">
                  <c:v>CARDIQUE</c:v>
                </c:pt>
                <c:pt idx="7">
                  <c:v>CARSUCRE</c:v>
                </c:pt>
                <c:pt idx="8">
                  <c:v>CAS</c:v>
                </c:pt>
                <c:pt idx="9">
                  <c:v>CDA</c:v>
                </c:pt>
                <c:pt idx="10">
                  <c:v>CDMB</c:v>
                </c:pt>
                <c:pt idx="11">
                  <c:v>CORANTIOQUIA</c:v>
                </c:pt>
                <c:pt idx="12">
                  <c:v>CORMACARENA</c:v>
                </c:pt>
                <c:pt idx="13">
                  <c:v>CORNARE</c:v>
                </c:pt>
                <c:pt idx="14">
                  <c:v>CORPAMAG</c:v>
                </c:pt>
                <c:pt idx="15">
                  <c:v>CORPOAMAZONIA</c:v>
                </c:pt>
                <c:pt idx="16">
                  <c:v>CORPOBOYACA</c:v>
                </c:pt>
                <c:pt idx="17">
                  <c:v>CORPOCALDAS</c:v>
                </c:pt>
                <c:pt idx="18">
                  <c:v>CORPOCESAR </c:v>
                </c:pt>
                <c:pt idx="19">
                  <c:v>CORPOCHIVOR</c:v>
                </c:pt>
                <c:pt idx="20">
                  <c:v>CORPOGUAJIRA</c:v>
                </c:pt>
                <c:pt idx="21">
                  <c:v>CORPOGUAVIO</c:v>
                </c:pt>
                <c:pt idx="22">
                  <c:v>CORPONARIÑO</c:v>
                </c:pt>
                <c:pt idx="23">
                  <c:v>CORPONOR</c:v>
                </c:pt>
                <c:pt idx="24">
                  <c:v>CORPORINOQUIA</c:v>
                </c:pt>
                <c:pt idx="25">
                  <c:v>CORPOURABA</c:v>
                </c:pt>
                <c:pt idx="26">
                  <c:v>CORTOLIMA</c:v>
                </c:pt>
                <c:pt idx="27">
                  <c:v>CRA</c:v>
                </c:pt>
                <c:pt idx="28">
                  <c:v>CRC</c:v>
                </c:pt>
                <c:pt idx="29">
                  <c:v>CRQ</c:v>
                </c:pt>
                <c:pt idx="30">
                  <c:v>CSB</c:v>
                </c:pt>
                <c:pt idx="31">
                  <c:v>CVC</c:v>
                </c:pt>
                <c:pt idx="32">
                  <c:v>CVS</c:v>
                </c:pt>
                <c:pt idx="33">
                  <c:v>DADSA</c:v>
                </c:pt>
                <c:pt idx="34">
                  <c:v>DAGMA</c:v>
                </c:pt>
                <c:pt idx="35">
                  <c:v>EPA BARRANQUILLA</c:v>
                </c:pt>
                <c:pt idx="36">
                  <c:v>EPA BUENAVENTURA</c:v>
                </c:pt>
                <c:pt idx="37">
                  <c:v>EPA CARTAGENA</c:v>
                </c:pt>
                <c:pt idx="38">
                  <c:v>SDA</c:v>
                </c:pt>
              </c:strCache>
            </c:strRef>
          </c:cat>
          <c:val>
            <c:numRef>
              <c:f>'Grafica AA'!$O$2:$O$41</c:f>
              <c:numCache>
                <c:formatCode>General</c:formatCode>
                <c:ptCount val="39"/>
                <c:pt idx="0">
                  <c:v>1.0000000000000001E-7</c:v>
                </c:pt>
                <c:pt idx="1">
                  <c:v>28.385564179999996</c:v>
                </c:pt>
                <c:pt idx="2">
                  <c:v>1.9000000000000001E-5</c:v>
                </c:pt>
                <c:pt idx="3">
                  <c:v>0.24377994</c:v>
                </c:pt>
                <c:pt idx="4">
                  <c:v>33.894367219999999</c:v>
                </c:pt>
                <c:pt idx="5">
                  <c:v>5.1915691800000001</c:v>
                </c:pt>
                <c:pt idx="6">
                  <c:v>4.0766999999999999E-3</c:v>
                </c:pt>
                <c:pt idx="7">
                  <c:v>0.23841870999999998</c:v>
                </c:pt>
                <c:pt idx="8">
                  <c:v>0.25051573999999999</c:v>
                </c:pt>
                <c:pt idx="9">
                  <c:v>0</c:v>
                </c:pt>
                <c:pt idx="10">
                  <c:v>2.77332826</c:v>
                </c:pt>
                <c:pt idx="11">
                  <c:v>2.8130064000114001</c:v>
                </c:pt>
                <c:pt idx="12">
                  <c:v>0.31433658000000003</c:v>
                </c:pt>
                <c:pt idx="13">
                  <c:v>2.1808632700000001</c:v>
                </c:pt>
                <c:pt idx="14">
                  <c:v>57.365186829999999</c:v>
                </c:pt>
                <c:pt idx="15">
                  <c:v>3.9649999999999998E-3</c:v>
                </c:pt>
                <c:pt idx="16">
                  <c:v>0.42609353999999999</c:v>
                </c:pt>
                <c:pt idx="17">
                  <c:v>3.0914880400000002</c:v>
                </c:pt>
                <c:pt idx="18">
                  <c:v>0.58840051999999998</c:v>
                </c:pt>
                <c:pt idx="19">
                  <c:v>6.9172000000000001E-3</c:v>
                </c:pt>
                <c:pt idx="20">
                  <c:v>3.5179999999999999E-3</c:v>
                </c:pt>
                <c:pt idx="21">
                  <c:v>0</c:v>
                </c:pt>
                <c:pt idx="22">
                  <c:v>0.95115700000000003</c:v>
                </c:pt>
                <c:pt idx="23">
                  <c:v>0.25783007999999996</c:v>
                </c:pt>
                <c:pt idx="24">
                  <c:v>4.2207559999999998E-2</c:v>
                </c:pt>
                <c:pt idx="25">
                  <c:v>6.1826190000000003E-2</c:v>
                </c:pt>
                <c:pt idx="26">
                  <c:v>0.49846009000000002</c:v>
                </c:pt>
                <c:pt idx="27">
                  <c:v>3.13279394</c:v>
                </c:pt>
                <c:pt idx="28">
                  <c:v>16.221436499999999</c:v>
                </c:pt>
                <c:pt idx="29">
                  <c:v>17.531836429999998</c:v>
                </c:pt>
                <c:pt idx="30">
                  <c:v>0</c:v>
                </c:pt>
                <c:pt idx="31">
                  <c:v>54.987206950000001</c:v>
                </c:pt>
                <c:pt idx="32">
                  <c:v>0.37006600000000001</c:v>
                </c:pt>
                <c:pt idx="33">
                  <c:v>0.12117539999999999</c:v>
                </c:pt>
                <c:pt idx="34">
                  <c:v>2.5322487200000001</c:v>
                </c:pt>
                <c:pt idx="35">
                  <c:v>14.548831269999999</c:v>
                </c:pt>
                <c:pt idx="36">
                  <c:v>2.091E-3</c:v>
                </c:pt>
                <c:pt idx="37">
                  <c:v>2.6774511099999998</c:v>
                </c:pt>
                <c:pt idx="38">
                  <c:v>8.9962368699999988</c:v>
                </c:pt>
              </c:numCache>
            </c:numRef>
          </c:val>
          <c:extLst>
            <c:ext xmlns:c16="http://schemas.microsoft.com/office/drawing/2014/chart" uri="{C3380CC4-5D6E-409C-BE32-E72D297353CC}">
              <c16:uniqueId val="{00000000-4E7E-43B6-B168-98940215094B}"/>
            </c:ext>
          </c:extLst>
        </c:ser>
        <c:ser>
          <c:idx val="1"/>
          <c:order val="1"/>
          <c:tx>
            <c:strRef>
              <c:f>'Grafica AA'!$P$1</c:f>
              <c:strCache>
                <c:ptCount val="1"/>
                <c:pt idx="0">
                  <c:v>Suma de 2015</c:v>
                </c:pt>
              </c:strCache>
            </c:strRef>
          </c:tx>
          <c:spPr>
            <a:solidFill>
              <a:schemeClr val="accent2"/>
            </a:solidFill>
            <a:ln>
              <a:noFill/>
            </a:ln>
            <a:effectLst/>
          </c:spPr>
          <c:invertIfNegative val="0"/>
          <c:cat>
            <c:strRef>
              <c:f>'Grafica AA'!$N$2:$N$41</c:f>
              <c:strCache>
                <c:ptCount val="39"/>
                <c:pt idx="0">
                  <c:v>AMB</c:v>
                </c:pt>
                <c:pt idx="1">
                  <c:v>AMVA</c:v>
                </c:pt>
                <c:pt idx="2">
                  <c:v>ANLA</c:v>
                </c:pt>
                <c:pt idx="3">
                  <c:v>CAM</c:v>
                </c:pt>
                <c:pt idx="4">
                  <c:v>CAR</c:v>
                </c:pt>
                <c:pt idx="5">
                  <c:v>CARDER</c:v>
                </c:pt>
                <c:pt idx="6">
                  <c:v>CARDIQUE</c:v>
                </c:pt>
                <c:pt idx="7">
                  <c:v>CARSUCRE</c:v>
                </c:pt>
                <c:pt idx="8">
                  <c:v>CAS</c:v>
                </c:pt>
                <c:pt idx="9">
                  <c:v>CDA</c:v>
                </c:pt>
                <c:pt idx="10">
                  <c:v>CDMB</c:v>
                </c:pt>
                <c:pt idx="11">
                  <c:v>CORANTIOQUIA</c:v>
                </c:pt>
                <c:pt idx="12">
                  <c:v>CORMACARENA</c:v>
                </c:pt>
                <c:pt idx="13">
                  <c:v>CORNARE</c:v>
                </c:pt>
                <c:pt idx="14">
                  <c:v>CORPAMAG</c:v>
                </c:pt>
                <c:pt idx="15">
                  <c:v>CORPOAMAZONIA</c:v>
                </c:pt>
                <c:pt idx="16">
                  <c:v>CORPOBOYACA</c:v>
                </c:pt>
                <c:pt idx="17">
                  <c:v>CORPOCALDAS</c:v>
                </c:pt>
                <c:pt idx="18">
                  <c:v>CORPOCESAR </c:v>
                </c:pt>
                <c:pt idx="19">
                  <c:v>CORPOCHIVOR</c:v>
                </c:pt>
                <c:pt idx="20">
                  <c:v>CORPOGUAJIRA</c:v>
                </c:pt>
                <c:pt idx="21">
                  <c:v>CORPOGUAVIO</c:v>
                </c:pt>
                <c:pt idx="22">
                  <c:v>CORPONARIÑO</c:v>
                </c:pt>
                <c:pt idx="23">
                  <c:v>CORPONOR</c:v>
                </c:pt>
                <c:pt idx="24">
                  <c:v>CORPORINOQUIA</c:v>
                </c:pt>
                <c:pt idx="25">
                  <c:v>CORPOURABA</c:v>
                </c:pt>
                <c:pt idx="26">
                  <c:v>CORTOLIMA</c:v>
                </c:pt>
                <c:pt idx="27">
                  <c:v>CRA</c:v>
                </c:pt>
                <c:pt idx="28">
                  <c:v>CRC</c:v>
                </c:pt>
                <c:pt idx="29">
                  <c:v>CRQ</c:v>
                </c:pt>
                <c:pt idx="30">
                  <c:v>CSB</c:v>
                </c:pt>
                <c:pt idx="31">
                  <c:v>CVC</c:v>
                </c:pt>
                <c:pt idx="32">
                  <c:v>CVS</c:v>
                </c:pt>
                <c:pt idx="33">
                  <c:v>DADSA</c:v>
                </c:pt>
                <c:pt idx="34">
                  <c:v>DAGMA</c:v>
                </c:pt>
                <c:pt idx="35">
                  <c:v>EPA BARRANQUILLA</c:v>
                </c:pt>
                <c:pt idx="36">
                  <c:v>EPA BUENAVENTURA</c:v>
                </c:pt>
                <c:pt idx="37">
                  <c:v>EPA CARTAGENA</c:v>
                </c:pt>
                <c:pt idx="38">
                  <c:v>SDA</c:v>
                </c:pt>
              </c:strCache>
            </c:strRef>
          </c:cat>
          <c:val>
            <c:numRef>
              <c:f>'Grafica AA'!$P$2:$P$41</c:f>
              <c:numCache>
                <c:formatCode>General</c:formatCode>
                <c:ptCount val="39"/>
                <c:pt idx="0">
                  <c:v>2.2915599999999998E-3</c:v>
                </c:pt>
                <c:pt idx="1">
                  <c:v>13.58760376</c:v>
                </c:pt>
                <c:pt idx="2">
                  <c:v>1.9000000000000001E-5</c:v>
                </c:pt>
                <c:pt idx="3">
                  <c:v>0.24660856</c:v>
                </c:pt>
                <c:pt idx="4">
                  <c:v>22.717712160000001</c:v>
                </c:pt>
                <c:pt idx="5">
                  <c:v>5.4455375799999999</c:v>
                </c:pt>
                <c:pt idx="6">
                  <c:v>0.17208899999999999</c:v>
                </c:pt>
                <c:pt idx="7">
                  <c:v>0.13882559999999999</c:v>
                </c:pt>
                <c:pt idx="8">
                  <c:v>9.5779000000000003E-2</c:v>
                </c:pt>
                <c:pt idx="9">
                  <c:v>1.8999999999999998E-6</c:v>
                </c:pt>
                <c:pt idx="10">
                  <c:v>1.6020118600000002</c:v>
                </c:pt>
                <c:pt idx="11">
                  <c:v>3.9654159</c:v>
                </c:pt>
                <c:pt idx="12">
                  <c:v>0.21419769</c:v>
                </c:pt>
                <c:pt idx="13">
                  <c:v>4.1098374500000006</c:v>
                </c:pt>
                <c:pt idx="14">
                  <c:v>0.35268607000000002</c:v>
                </c:pt>
                <c:pt idx="15">
                  <c:v>0</c:v>
                </c:pt>
                <c:pt idx="16">
                  <c:v>1.3657623999999999</c:v>
                </c:pt>
                <c:pt idx="17">
                  <c:v>2.1786887799999999</c:v>
                </c:pt>
                <c:pt idx="18">
                  <c:v>0.28061159999999996</c:v>
                </c:pt>
                <c:pt idx="19">
                  <c:v>3.722E-3</c:v>
                </c:pt>
                <c:pt idx="20">
                  <c:v>9.0779999999999993E-3</c:v>
                </c:pt>
                <c:pt idx="21">
                  <c:v>0</c:v>
                </c:pt>
                <c:pt idx="22">
                  <c:v>1.6223000000000001E-2</c:v>
                </c:pt>
                <c:pt idx="23">
                  <c:v>0.30859470999999999</c:v>
                </c:pt>
                <c:pt idx="24">
                  <c:v>4.925069E-2</c:v>
                </c:pt>
                <c:pt idx="25">
                  <c:v>8.9847700000000003E-2</c:v>
                </c:pt>
                <c:pt idx="26">
                  <c:v>0.27579729999999997</c:v>
                </c:pt>
                <c:pt idx="27">
                  <c:v>0.59428381000000008</c:v>
                </c:pt>
                <c:pt idx="28">
                  <c:v>15.248874199999999</c:v>
                </c:pt>
                <c:pt idx="29">
                  <c:v>0.54492019999999997</c:v>
                </c:pt>
                <c:pt idx="30">
                  <c:v>0</c:v>
                </c:pt>
                <c:pt idx="31">
                  <c:v>60.096747499999999</c:v>
                </c:pt>
                <c:pt idx="32">
                  <c:v>0.22605720000000001</c:v>
                </c:pt>
                <c:pt idx="33">
                  <c:v>0.14949570000000001</c:v>
                </c:pt>
                <c:pt idx="34">
                  <c:v>2.4915271400000001</c:v>
                </c:pt>
                <c:pt idx="35">
                  <c:v>13.416959759999999</c:v>
                </c:pt>
                <c:pt idx="36">
                  <c:v>2.0999999999999999E-3</c:v>
                </c:pt>
                <c:pt idx="37">
                  <c:v>3.1399624199999998</c:v>
                </c:pt>
                <c:pt idx="38">
                  <c:v>9.3241594299999999</c:v>
                </c:pt>
              </c:numCache>
            </c:numRef>
          </c:val>
          <c:extLst>
            <c:ext xmlns:c16="http://schemas.microsoft.com/office/drawing/2014/chart" uri="{C3380CC4-5D6E-409C-BE32-E72D297353CC}">
              <c16:uniqueId val="{00000001-4E7E-43B6-B168-98940215094B}"/>
            </c:ext>
          </c:extLst>
        </c:ser>
        <c:ser>
          <c:idx val="2"/>
          <c:order val="2"/>
          <c:tx>
            <c:strRef>
              <c:f>'Grafica AA'!$Q$1</c:f>
              <c:strCache>
                <c:ptCount val="1"/>
                <c:pt idx="0">
                  <c:v>Suma de 2016</c:v>
                </c:pt>
              </c:strCache>
            </c:strRef>
          </c:tx>
          <c:spPr>
            <a:solidFill>
              <a:schemeClr val="accent3"/>
            </a:solidFill>
            <a:ln>
              <a:noFill/>
            </a:ln>
            <a:effectLst/>
          </c:spPr>
          <c:invertIfNegative val="0"/>
          <c:cat>
            <c:strRef>
              <c:f>'Grafica AA'!$N$2:$N$41</c:f>
              <c:strCache>
                <c:ptCount val="39"/>
                <c:pt idx="0">
                  <c:v>AMB</c:v>
                </c:pt>
                <c:pt idx="1">
                  <c:v>AMVA</c:v>
                </c:pt>
                <c:pt idx="2">
                  <c:v>ANLA</c:v>
                </c:pt>
                <c:pt idx="3">
                  <c:v>CAM</c:v>
                </c:pt>
                <c:pt idx="4">
                  <c:v>CAR</c:v>
                </c:pt>
                <c:pt idx="5">
                  <c:v>CARDER</c:v>
                </c:pt>
                <c:pt idx="6">
                  <c:v>CARDIQUE</c:v>
                </c:pt>
                <c:pt idx="7">
                  <c:v>CARSUCRE</c:v>
                </c:pt>
                <c:pt idx="8">
                  <c:v>CAS</c:v>
                </c:pt>
                <c:pt idx="9">
                  <c:v>CDA</c:v>
                </c:pt>
                <c:pt idx="10">
                  <c:v>CDMB</c:v>
                </c:pt>
                <c:pt idx="11">
                  <c:v>CORANTIOQUIA</c:v>
                </c:pt>
                <c:pt idx="12">
                  <c:v>CORMACARENA</c:v>
                </c:pt>
                <c:pt idx="13">
                  <c:v>CORNARE</c:v>
                </c:pt>
                <c:pt idx="14">
                  <c:v>CORPAMAG</c:v>
                </c:pt>
                <c:pt idx="15">
                  <c:v>CORPOAMAZONIA</c:v>
                </c:pt>
                <c:pt idx="16">
                  <c:v>CORPOBOYACA</c:v>
                </c:pt>
                <c:pt idx="17">
                  <c:v>CORPOCALDAS</c:v>
                </c:pt>
                <c:pt idx="18">
                  <c:v>CORPOCESAR </c:v>
                </c:pt>
                <c:pt idx="19">
                  <c:v>CORPOCHIVOR</c:v>
                </c:pt>
                <c:pt idx="20">
                  <c:v>CORPOGUAJIRA</c:v>
                </c:pt>
                <c:pt idx="21">
                  <c:v>CORPOGUAVIO</c:v>
                </c:pt>
                <c:pt idx="22">
                  <c:v>CORPONARIÑO</c:v>
                </c:pt>
                <c:pt idx="23">
                  <c:v>CORPONOR</c:v>
                </c:pt>
                <c:pt idx="24">
                  <c:v>CORPORINOQUIA</c:v>
                </c:pt>
                <c:pt idx="25">
                  <c:v>CORPOURABA</c:v>
                </c:pt>
                <c:pt idx="26">
                  <c:v>CORTOLIMA</c:v>
                </c:pt>
                <c:pt idx="27">
                  <c:v>CRA</c:v>
                </c:pt>
                <c:pt idx="28">
                  <c:v>CRC</c:v>
                </c:pt>
                <c:pt idx="29">
                  <c:v>CRQ</c:v>
                </c:pt>
                <c:pt idx="30">
                  <c:v>CSB</c:v>
                </c:pt>
                <c:pt idx="31">
                  <c:v>CVC</c:v>
                </c:pt>
                <c:pt idx="32">
                  <c:v>CVS</c:v>
                </c:pt>
                <c:pt idx="33">
                  <c:v>DADSA</c:v>
                </c:pt>
                <c:pt idx="34">
                  <c:v>DAGMA</c:v>
                </c:pt>
                <c:pt idx="35">
                  <c:v>EPA BARRANQUILLA</c:v>
                </c:pt>
                <c:pt idx="36">
                  <c:v>EPA BUENAVENTURA</c:v>
                </c:pt>
                <c:pt idx="37">
                  <c:v>EPA CARTAGENA</c:v>
                </c:pt>
                <c:pt idx="38">
                  <c:v>SDA</c:v>
                </c:pt>
              </c:strCache>
            </c:strRef>
          </c:cat>
          <c:val>
            <c:numRef>
              <c:f>'Grafica AA'!$Q$2:$Q$41</c:f>
              <c:numCache>
                <c:formatCode>General</c:formatCode>
                <c:ptCount val="39"/>
                <c:pt idx="0">
                  <c:v>1.3450000000000001E-3</c:v>
                </c:pt>
                <c:pt idx="1">
                  <c:v>9.7327132299999999</c:v>
                </c:pt>
                <c:pt idx="2">
                  <c:v>1.3100000000000001E-4</c:v>
                </c:pt>
                <c:pt idx="3">
                  <c:v>0.16456206000000001</c:v>
                </c:pt>
                <c:pt idx="4">
                  <c:v>16.063568719999999</c:v>
                </c:pt>
                <c:pt idx="5">
                  <c:v>4.7293319299999999</c:v>
                </c:pt>
                <c:pt idx="6">
                  <c:v>0.193136</c:v>
                </c:pt>
                <c:pt idx="7">
                  <c:v>9.292533E-2</c:v>
                </c:pt>
                <c:pt idx="8">
                  <c:v>8.0680100000000005E-2</c:v>
                </c:pt>
                <c:pt idx="9">
                  <c:v>0</c:v>
                </c:pt>
                <c:pt idx="10">
                  <c:v>1.2145089899999999</c:v>
                </c:pt>
                <c:pt idx="11">
                  <c:v>2.54678366</c:v>
                </c:pt>
                <c:pt idx="12">
                  <c:v>0.12009629399999999</c:v>
                </c:pt>
                <c:pt idx="13">
                  <c:v>1.1868241399999999</c:v>
                </c:pt>
                <c:pt idx="14">
                  <c:v>0.94383808999999996</c:v>
                </c:pt>
                <c:pt idx="15">
                  <c:v>0</c:v>
                </c:pt>
                <c:pt idx="16">
                  <c:v>1.04761221</c:v>
                </c:pt>
                <c:pt idx="17">
                  <c:v>2.1971346700000001</c:v>
                </c:pt>
                <c:pt idx="18">
                  <c:v>0.30875271000000004</c:v>
                </c:pt>
                <c:pt idx="19">
                  <c:v>4.2379999999999996E-3</c:v>
                </c:pt>
                <c:pt idx="20">
                  <c:v>3.8279999999999998E-3</c:v>
                </c:pt>
                <c:pt idx="21">
                  <c:v>0</c:v>
                </c:pt>
                <c:pt idx="22">
                  <c:v>0.165247</c:v>
                </c:pt>
                <c:pt idx="23">
                  <c:v>0.1235868</c:v>
                </c:pt>
                <c:pt idx="24">
                  <c:v>7.7740899999999988E-2</c:v>
                </c:pt>
                <c:pt idx="25">
                  <c:v>8.553094E-2</c:v>
                </c:pt>
                <c:pt idx="26">
                  <c:v>0.1678606</c:v>
                </c:pt>
                <c:pt idx="27">
                  <c:v>1.55065074</c:v>
                </c:pt>
                <c:pt idx="28">
                  <c:v>18.698271129999998</c:v>
                </c:pt>
                <c:pt idx="29">
                  <c:v>0.45972932</c:v>
                </c:pt>
                <c:pt idx="30">
                  <c:v>0</c:v>
                </c:pt>
                <c:pt idx="31">
                  <c:v>140.01144468999999</c:v>
                </c:pt>
                <c:pt idx="32">
                  <c:v>0.94176719999999992</c:v>
                </c:pt>
                <c:pt idx="33">
                  <c:v>0.16781740000000001</c:v>
                </c:pt>
                <c:pt idx="34">
                  <c:v>2.5370992000000001</c:v>
                </c:pt>
                <c:pt idx="35">
                  <c:v>55.486219829999996</c:v>
                </c:pt>
                <c:pt idx="36">
                  <c:v>2.0720000000000001E-3</c:v>
                </c:pt>
                <c:pt idx="37">
                  <c:v>3.4556387100000001</c:v>
                </c:pt>
                <c:pt idx="38">
                  <c:v>8.7865464800000002</c:v>
                </c:pt>
              </c:numCache>
            </c:numRef>
          </c:val>
          <c:extLst>
            <c:ext xmlns:c16="http://schemas.microsoft.com/office/drawing/2014/chart" uri="{C3380CC4-5D6E-409C-BE32-E72D297353CC}">
              <c16:uniqueId val="{00000002-4E7E-43B6-B168-98940215094B}"/>
            </c:ext>
          </c:extLst>
        </c:ser>
        <c:ser>
          <c:idx val="3"/>
          <c:order val="3"/>
          <c:tx>
            <c:strRef>
              <c:f>'Grafica AA'!$R$1</c:f>
              <c:strCache>
                <c:ptCount val="1"/>
                <c:pt idx="0">
                  <c:v>Suma de 2017</c:v>
                </c:pt>
              </c:strCache>
            </c:strRef>
          </c:tx>
          <c:spPr>
            <a:solidFill>
              <a:schemeClr val="accent4"/>
            </a:solidFill>
            <a:ln>
              <a:noFill/>
            </a:ln>
            <a:effectLst/>
          </c:spPr>
          <c:invertIfNegative val="0"/>
          <c:cat>
            <c:strRef>
              <c:f>'Grafica AA'!$N$2:$N$41</c:f>
              <c:strCache>
                <c:ptCount val="39"/>
                <c:pt idx="0">
                  <c:v>AMB</c:v>
                </c:pt>
                <c:pt idx="1">
                  <c:v>AMVA</c:v>
                </c:pt>
                <c:pt idx="2">
                  <c:v>ANLA</c:v>
                </c:pt>
                <c:pt idx="3">
                  <c:v>CAM</c:v>
                </c:pt>
                <c:pt idx="4">
                  <c:v>CAR</c:v>
                </c:pt>
                <c:pt idx="5">
                  <c:v>CARDER</c:v>
                </c:pt>
                <c:pt idx="6">
                  <c:v>CARDIQUE</c:v>
                </c:pt>
                <c:pt idx="7">
                  <c:v>CARSUCRE</c:v>
                </c:pt>
                <c:pt idx="8">
                  <c:v>CAS</c:v>
                </c:pt>
                <c:pt idx="9">
                  <c:v>CDA</c:v>
                </c:pt>
                <c:pt idx="10">
                  <c:v>CDMB</c:v>
                </c:pt>
                <c:pt idx="11">
                  <c:v>CORANTIOQUIA</c:v>
                </c:pt>
                <c:pt idx="12">
                  <c:v>CORMACARENA</c:v>
                </c:pt>
                <c:pt idx="13">
                  <c:v>CORNARE</c:v>
                </c:pt>
                <c:pt idx="14">
                  <c:v>CORPAMAG</c:v>
                </c:pt>
                <c:pt idx="15">
                  <c:v>CORPOAMAZONIA</c:v>
                </c:pt>
                <c:pt idx="16">
                  <c:v>CORPOBOYACA</c:v>
                </c:pt>
                <c:pt idx="17">
                  <c:v>CORPOCALDAS</c:v>
                </c:pt>
                <c:pt idx="18">
                  <c:v>CORPOCESAR </c:v>
                </c:pt>
                <c:pt idx="19">
                  <c:v>CORPOCHIVOR</c:v>
                </c:pt>
                <c:pt idx="20">
                  <c:v>CORPOGUAJIRA</c:v>
                </c:pt>
                <c:pt idx="21">
                  <c:v>CORPOGUAVIO</c:v>
                </c:pt>
                <c:pt idx="22">
                  <c:v>CORPONARIÑO</c:v>
                </c:pt>
                <c:pt idx="23">
                  <c:v>CORPONOR</c:v>
                </c:pt>
                <c:pt idx="24">
                  <c:v>CORPORINOQUIA</c:v>
                </c:pt>
                <c:pt idx="25">
                  <c:v>CORPOURABA</c:v>
                </c:pt>
                <c:pt idx="26">
                  <c:v>CORTOLIMA</c:v>
                </c:pt>
                <c:pt idx="27">
                  <c:v>CRA</c:v>
                </c:pt>
                <c:pt idx="28">
                  <c:v>CRC</c:v>
                </c:pt>
                <c:pt idx="29">
                  <c:v>CRQ</c:v>
                </c:pt>
                <c:pt idx="30">
                  <c:v>CSB</c:v>
                </c:pt>
                <c:pt idx="31">
                  <c:v>CVC</c:v>
                </c:pt>
                <c:pt idx="32">
                  <c:v>CVS</c:v>
                </c:pt>
                <c:pt idx="33">
                  <c:v>DADSA</c:v>
                </c:pt>
                <c:pt idx="34">
                  <c:v>DAGMA</c:v>
                </c:pt>
                <c:pt idx="35">
                  <c:v>EPA BARRANQUILLA</c:v>
                </c:pt>
                <c:pt idx="36">
                  <c:v>EPA BUENAVENTURA</c:v>
                </c:pt>
                <c:pt idx="37">
                  <c:v>EPA CARTAGENA</c:v>
                </c:pt>
                <c:pt idx="38">
                  <c:v>SDA</c:v>
                </c:pt>
              </c:strCache>
            </c:strRef>
          </c:cat>
          <c:val>
            <c:numRef>
              <c:f>'Grafica AA'!$R$2:$R$41</c:f>
              <c:numCache>
                <c:formatCode>General</c:formatCode>
                <c:ptCount val="39"/>
                <c:pt idx="0">
                  <c:v>1.5139000000000001E-3</c:v>
                </c:pt>
                <c:pt idx="1">
                  <c:v>11.080214160000001</c:v>
                </c:pt>
                <c:pt idx="2">
                  <c:v>4.6049739999999999E-2</c:v>
                </c:pt>
                <c:pt idx="3">
                  <c:v>0.24217727999999999</c:v>
                </c:pt>
                <c:pt idx="4">
                  <c:v>15.220322189999999</c:v>
                </c:pt>
                <c:pt idx="5">
                  <c:v>5.6247715700000001</c:v>
                </c:pt>
                <c:pt idx="6">
                  <c:v>0.25485999999999998</c:v>
                </c:pt>
                <c:pt idx="7">
                  <c:v>0.1369504</c:v>
                </c:pt>
                <c:pt idx="8">
                  <c:v>0.16426381000000001</c:v>
                </c:pt>
                <c:pt idx="9">
                  <c:v>0</c:v>
                </c:pt>
                <c:pt idx="10">
                  <c:v>1.3116939599999999</c:v>
                </c:pt>
                <c:pt idx="11">
                  <c:v>2.6698027999999998</c:v>
                </c:pt>
                <c:pt idx="12">
                  <c:v>0.29309084999999996</c:v>
                </c:pt>
                <c:pt idx="13">
                  <c:v>0.59394272999999997</c:v>
                </c:pt>
                <c:pt idx="14">
                  <c:v>0.1792</c:v>
                </c:pt>
                <c:pt idx="15">
                  <c:v>1.1971330000000001E-2</c:v>
                </c:pt>
                <c:pt idx="16">
                  <c:v>0.69705784999999998</c:v>
                </c:pt>
                <c:pt idx="17">
                  <c:v>2.1630243500000002</c:v>
                </c:pt>
                <c:pt idx="18">
                  <c:v>0.94615939999999998</c:v>
                </c:pt>
                <c:pt idx="19">
                  <c:v>3.8E-3</c:v>
                </c:pt>
                <c:pt idx="20">
                  <c:v>3.43562039</c:v>
                </c:pt>
                <c:pt idx="21">
                  <c:v>0</c:v>
                </c:pt>
                <c:pt idx="22">
                  <c:v>8.6089512000000007E-2</c:v>
                </c:pt>
                <c:pt idx="23">
                  <c:v>0.25469748999999997</c:v>
                </c:pt>
                <c:pt idx="24">
                  <c:v>8.9182170000000005E-2</c:v>
                </c:pt>
                <c:pt idx="25">
                  <c:v>8.2129389999999997E-2</c:v>
                </c:pt>
                <c:pt idx="26">
                  <c:v>0.16604054999999998</c:v>
                </c:pt>
                <c:pt idx="27">
                  <c:v>1.04070887</c:v>
                </c:pt>
                <c:pt idx="28">
                  <c:v>19.46247988</c:v>
                </c:pt>
                <c:pt idx="29">
                  <c:v>0.6468614399999999</c:v>
                </c:pt>
                <c:pt idx="30">
                  <c:v>0</c:v>
                </c:pt>
                <c:pt idx="31">
                  <c:v>55.228267090000003</c:v>
                </c:pt>
                <c:pt idx="32">
                  <c:v>1.1961105700000001</c:v>
                </c:pt>
                <c:pt idx="33">
                  <c:v>0.21774499999999999</c:v>
                </c:pt>
                <c:pt idx="34">
                  <c:v>2.6175027700000002</c:v>
                </c:pt>
                <c:pt idx="35">
                  <c:v>13.945253359999999</c:v>
                </c:pt>
                <c:pt idx="36">
                  <c:v>1.7459999999999999E-3</c:v>
                </c:pt>
                <c:pt idx="37">
                  <c:v>2.2832330000000001</c:v>
                </c:pt>
                <c:pt idx="38">
                  <c:v>6.2004796300000002</c:v>
                </c:pt>
              </c:numCache>
            </c:numRef>
          </c:val>
          <c:extLst>
            <c:ext xmlns:c16="http://schemas.microsoft.com/office/drawing/2014/chart" uri="{C3380CC4-5D6E-409C-BE32-E72D297353CC}">
              <c16:uniqueId val="{00000003-4E7E-43B6-B168-98940215094B}"/>
            </c:ext>
          </c:extLst>
        </c:ser>
        <c:ser>
          <c:idx val="4"/>
          <c:order val="4"/>
          <c:tx>
            <c:strRef>
              <c:f>'Grafica AA'!$S$1</c:f>
              <c:strCache>
                <c:ptCount val="1"/>
                <c:pt idx="0">
                  <c:v>Suma de 2018</c:v>
                </c:pt>
              </c:strCache>
            </c:strRef>
          </c:tx>
          <c:spPr>
            <a:solidFill>
              <a:schemeClr val="accent5"/>
            </a:solidFill>
            <a:ln>
              <a:noFill/>
            </a:ln>
            <a:effectLst/>
          </c:spPr>
          <c:invertIfNegative val="0"/>
          <c:cat>
            <c:strRef>
              <c:f>'Grafica AA'!$N$2:$N$41</c:f>
              <c:strCache>
                <c:ptCount val="39"/>
                <c:pt idx="0">
                  <c:v>AMB</c:v>
                </c:pt>
                <c:pt idx="1">
                  <c:v>AMVA</c:v>
                </c:pt>
                <c:pt idx="2">
                  <c:v>ANLA</c:v>
                </c:pt>
                <c:pt idx="3">
                  <c:v>CAM</c:v>
                </c:pt>
                <c:pt idx="4">
                  <c:v>CAR</c:v>
                </c:pt>
                <c:pt idx="5">
                  <c:v>CARDER</c:v>
                </c:pt>
                <c:pt idx="6">
                  <c:v>CARDIQUE</c:v>
                </c:pt>
                <c:pt idx="7">
                  <c:v>CARSUCRE</c:v>
                </c:pt>
                <c:pt idx="8">
                  <c:v>CAS</c:v>
                </c:pt>
                <c:pt idx="9">
                  <c:v>CDA</c:v>
                </c:pt>
                <c:pt idx="10">
                  <c:v>CDMB</c:v>
                </c:pt>
                <c:pt idx="11">
                  <c:v>CORANTIOQUIA</c:v>
                </c:pt>
                <c:pt idx="12">
                  <c:v>CORMACARENA</c:v>
                </c:pt>
                <c:pt idx="13">
                  <c:v>CORNARE</c:v>
                </c:pt>
                <c:pt idx="14">
                  <c:v>CORPAMAG</c:v>
                </c:pt>
                <c:pt idx="15">
                  <c:v>CORPOAMAZONIA</c:v>
                </c:pt>
                <c:pt idx="16">
                  <c:v>CORPOBOYACA</c:v>
                </c:pt>
                <c:pt idx="17">
                  <c:v>CORPOCALDAS</c:v>
                </c:pt>
                <c:pt idx="18">
                  <c:v>CORPOCESAR </c:v>
                </c:pt>
                <c:pt idx="19">
                  <c:v>CORPOCHIVOR</c:v>
                </c:pt>
                <c:pt idx="20">
                  <c:v>CORPOGUAJIRA</c:v>
                </c:pt>
                <c:pt idx="21">
                  <c:v>CORPOGUAVIO</c:v>
                </c:pt>
                <c:pt idx="22">
                  <c:v>CORPONARIÑO</c:v>
                </c:pt>
                <c:pt idx="23">
                  <c:v>CORPONOR</c:v>
                </c:pt>
                <c:pt idx="24">
                  <c:v>CORPORINOQUIA</c:v>
                </c:pt>
                <c:pt idx="25">
                  <c:v>CORPOURABA</c:v>
                </c:pt>
                <c:pt idx="26">
                  <c:v>CORTOLIMA</c:v>
                </c:pt>
                <c:pt idx="27">
                  <c:v>CRA</c:v>
                </c:pt>
                <c:pt idx="28">
                  <c:v>CRC</c:v>
                </c:pt>
                <c:pt idx="29">
                  <c:v>CRQ</c:v>
                </c:pt>
                <c:pt idx="30">
                  <c:v>CSB</c:v>
                </c:pt>
                <c:pt idx="31">
                  <c:v>CVC</c:v>
                </c:pt>
                <c:pt idx="32">
                  <c:v>CVS</c:v>
                </c:pt>
                <c:pt idx="33">
                  <c:v>DADSA</c:v>
                </c:pt>
                <c:pt idx="34">
                  <c:v>DAGMA</c:v>
                </c:pt>
                <c:pt idx="35">
                  <c:v>EPA BARRANQUILLA</c:v>
                </c:pt>
                <c:pt idx="36">
                  <c:v>EPA BUENAVENTURA</c:v>
                </c:pt>
                <c:pt idx="37">
                  <c:v>EPA CARTAGENA</c:v>
                </c:pt>
                <c:pt idx="38">
                  <c:v>SDA</c:v>
                </c:pt>
              </c:strCache>
            </c:strRef>
          </c:cat>
          <c:val>
            <c:numRef>
              <c:f>'Grafica AA'!$S$2:$S$41</c:f>
              <c:numCache>
                <c:formatCode>General</c:formatCode>
                <c:ptCount val="39"/>
                <c:pt idx="0">
                  <c:v>1.482E-3</c:v>
                </c:pt>
                <c:pt idx="1">
                  <c:v>12.082177140000001</c:v>
                </c:pt>
                <c:pt idx="2">
                  <c:v>0.39460264</c:v>
                </c:pt>
                <c:pt idx="3">
                  <c:v>0.18259729999999999</c:v>
                </c:pt>
                <c:pt idx="4">
                  <c:v>7.1809571299999995</c:v>
                </c:pt>
                <c:pt idx="5">
                  <c:v>6.2364045900000002</c:v>
                </c:pt>
                <c:pt idx="6">
                  <c:v>4.4595999999999997E-2</c:v>
                </c:pt>
                <c:pt idx="7">
                  <c:v>0.13065840000000001</c:v>
                </c:pt>
                <c:pt idx="8">
                  <c:v>0.32993667999999998</c:v>
                </c:pt>
                <c:pt idx="9">
                  <c:v>0</c:v>
                </c:pt>
                <c:pt idx="10">
                  <c:v>2.0891166700000001</c:v>
                </c:pt>
                <c:pt idx="11">
                  <c:v>2.9205996700000001</c:v>
                </c:pt>
                <c:pt idx="12">
                  <c:v>0.53963298999999998</c:v>
                </c:pt>
                <c:pt idx="13">
                  <c:v>5.1614261299999997</c:v>
                </c:pt>
                <c:pt idx="14">
                  <c:v>0.18858832</c:v>
                </c:pt>
                <c:pt idx="15">
                  <c:v>5.5326319999999998E-2</c:v>
                </c:pt>
                <c:pt idx="16">
                  <c:v>0.60263798000000002</c:v>
                </c:pt>
                <c:pt idx="17">
                  <c:v>2.5157551600000003</c:v>
                </c:pt>
                <c:pt idx="18">
                  <c:v>0.67268622</c:v>
                </c:pt>
                <c:pt idx="19">
                  <c:v>6.4999999999999997E-3</c:v>
                </c:pt>
                <c:pt idx="20">
                  <c:v>1.00342E-2</c:v>
                </c:pt>
                <c:pt idx="21">
                  <c:v>2.1740000000000002E-3</c:v>
                </c:pt>
                <c:pt idx="22">
                  <c:v>0.14992223000000002</c:v>
                </c:pt>
                <c:pt idx="23">
                  <c:v>0.30740228999999997</c:v>
                </c:pt>
                <c:pt idx="24">
                  <c:v>0.12162676</c:v>
                </c:pt>
                <c:pt idx="25">
                  <c:v>8.8616320000000012E-2</c:v>
                </c:pt>
                <c:pt idx="26">
                  <c:v>0.15398807</c:v>
                </c:pt>
                <c:pt idx="27">
                  <c:v>1.2384722800000001</c:v>
                </c:pt>
                <c:pt idx="28">
                  <c:v>16.949551670000002</c:v>
                </c:pt>
                <c:pt idx="29">
                  <c:v>1.55259624</c:v>
                </c:pt>
                <c:pt idx="30">
                  <c:v>0</c:v>
                </c:pt>
                <c:pt idx="31">
                  <c:v>58.303603340000002</c:v>
                </c:pt>
                <c:pt idx="32">
                  <c:v>0.93642080000000005</c:v>
                </c:pt>
                <c:pt idx="33">
                  <c:v>0.13583710000000002</c:v>
                </c:pt>
                <c:pt idx="34">
                  <c:v>2.4302010380000003</c:v>
                </c:pt>
                <c:pt idx="35">
                  <c:v>13.310245630000001</c:v>
                </c:pt>
                <c:pt idx="36">
                  <c:v>1.5975E-3</c:v>
                </c:pt>
                <c:pt idx="37">
                  <c:v>1.66857967</c:v>
                </c:pt>
                <c:pt idx="38">
                  <c:v>6.42295953</c:v>
                </c:pt>
              </c:numCache>
            </c:numRef>
          </c:val>
          <c:extLst>
            <c:ext xmlns:c16="http://schemas.microsoft.com/office/drawing/2014/chart" uri="{C3380CC4-5D6E-409C-BE32-E72D297353CC}">
              <c16:uniqueId val="{00000004-4E7E-43B6-B168-98940215094B}"/>
            </c:ext>
          </c:extLst>
        </c:ser>
        <c:ser>
          <c:idx val="5"/>
          <c:order val="5"/>
          <c:tx>
            <c:strRef>
              <c:f>'Grafica AA'!$T$1</c:f>
              <c:strCache>
                <c:ptCount val="1"/>
                <c:pt idx="0">
                  <c:v>Suma de 2019</c:v>
                </c:pt>
              </c:strCache>
            </c:strRef>
          </c:tx>
          <c:spPr>
            <a:solidFill>
              <a:schemeClr val="accent6"/>
            </a:solidFill>
            <a:ln>
              <a:noFill/>
            </a:ln>
            <a:effectLst/>
          </c:spPr>
          <c:invertIfNegative val="0"/>
          <c:cat>
            <c:strRef>
              <c:f>'Grafica AA'!$N$2:$N$41</c:f>
              <c:strCache>
                <c:ptCount val="39"/>
                <c:pt idx="0">
                  <c:v>AMB</c:v>
                </c:pt>
                <c:pt idx="1">
                  <c:v>AMVA</c:v>
                </c:pt>
                <c:pt idx="2">
                  <c:v>ANLA</c:v>
                </c:pt>
                <c:pt idx="3">
                  <c:v>CAM</c:v>
                </c:pt>
                <c:pt idx="4">
                  <c:v>CAR</c:v>
                </c:pt>
                <c:pt idx="5">
                  <c:v>CARDER</c:v>
                </c:pt>
                <c:pt idx="6">
                  <c:v>CARDIQUE</c:v>
                </c:pt>
                <c:pt idx="7">
                  <c:v>CARSUCRE</c:v>
                </c:pt>
                <c:pt idx="8">
                  <c:v>CAS</c:v>
                </c:pt>
                <c:pt idx="9">
                  <c:v>CDA</c:v>
                </c:pt>
                <c:pt idx="10">
                  <c:v>CDMB</c:v>
                </c:pt>
                <c:pt idx="11">
                  <c:v>CORANTIOQUIA</c:v>
                </c:pt>
                <c:pt idx="12">
                  <c:v>CORMACARENA</c:v>
                </c:pt>
                <c:pt idx="13">
                  <c:v>CORNARE</c:v>
                </c:pt>
                <c:pt idx="14">
                  <c:v>CORPAMAG</c:v>
                </c:pt>
                <c:pt idx="15">
                  <c:v>CORPOAMAZONIA</c:v>
                </c:pt>
                <c:pt idx="16">
                  <c:v>CORPOBOYACA</c:v>
                </c:pt>
                <c:pt idx="17">
                  <c:v>CORPOCALDAS</c:v>
                </c:pt>
                <c:pt idx="18">
                  <c:v>CORPOCESAR </c:v>
                </c:pt>
                <c:pt idx="19">
                  <c:v>CORPOCHIVOR</c:v>
                </c:pt>
                <c:pt idx="20">
                  <c:v>CORPOGUAJIRA</c:v>
                </c:pt>
                <c:pt idx="21">
                  <c:v>CORPOGUAVIO</c:v>
                </c:pt>
                <c:pt idx="22">
                  <c:v>CORPONARIÑO</c:v>
                </c:pt>
                <c:pt idx="23">
                  <c:v>CORPONOR</c:v>
                </c:pt>
                <c:pt idx="24">
                  <c:v>CORPORINOQUIA</c:v>
                </c:pt>
                <c:pt idx="25">
                  <c:v>CORPOURABA</c:v>
                </c:pt>
                <c:pt idx="26">
                  <c:v>CORTOLIMA</c:v>
                </c:pt>
                <c:pt idx="27">
                  <c:v>CRA</c:v>
                </c:pt>
                <c:pt idx="28">
                  <c:v>CRC</c:v>
                </c:pt>
                <c:pt idx="29">
                  <c:v>CRQ</c:v>
                </c:pt>
                <c:pt idx="30">
                  <c:v>CSB</c:v>
                </c:pt>
                <c:pt idx="31">
                  <c:v>CVC</c:v>
                </c:pt>
                <c:pt idx="32">
                  <c:v>CVS</c:v>
                </c:pt>
                <c:pt idx="33">
                  <c:v>DADSA</c:v>
                </c:pt>
                <c:pt idx="34">
                  <c:v>DAGMA</c:v>
                </c:pt>
                <c:pt idx="35">
                  <c:v>EPA BARRANQUILLA</c:v>
                </c:pt>
                <c:pt idx="36">
                  <c:v>EPA BUENAVENTURA</c:v>
                </c:pt>
                <c:pt idx="37">
                  <c:v>EPA CARTAGENA</c:v>
                </c:pt>
                <c:pt idx="38">
                  <c:v>SDA</c:v>
                </c:pt>
              </c:strCache>
            </c:strRef>
          </c:cat>
          <c:val>
            <c:numRef>
              <c:f>'Grafica AA'!$T$2:$T$41</c:f>
              <c:numCache>
                <c:formatCode>General</c:formatCode>
                <c:ptCount val="39"/>
                <c:pt idx="0">
                  <c:v>1.5349999999999999E-3</c:v>
                </c:pt>
                <c:pt idx="1">
                  <c:v>9.845022890000001</c:v>
                </c:pt>
                <c:pt idx="2">
                  <c:v>11.596381750000001</c:v>
                </c:pt>
                <c:pt idx="3">
                  <c:v>0.32561628000000004</c:v>
                </c:pt>
                <c:pt idx="4">
                  <c:v>7.0096885599999998</c:v>
                </c:pt>
                <c:pt idx="5">
                  <c:v>7.8890070999999997</c:v>
                </c:pt>
                <c:pt idx="6">
                  <c:v>0.33178809999999997</c:v>
                </c:pt>
                <c:pt idx="7">
                  <c:v>8.6489609999999995E-2</c:v>
                </c:pt>
                <c:pt idx="8">
                  <c:v>0.31434413</c:v>
                </c:pt>
                <c:pt idx="9">
                  <c:v>1.59E-5</c:v>
                </c:pt>
                <c:pt idx="10">
                  <c:v>2.352104E-2</c:v>
                </c:pt>
                <c:pt idx="11">
                  <c:v>3.0452587100000001</c:v>
                </c:pt>
                <c:pt idx="12">
                  <c:v>0.30278551000000004</c:v>
                </c:pt>
                <c:pt idx="13">
                  <c:v>2.22501127</c:v>
                </c:pt>
                <c:pt idx="14">
                  <c:v>0.39963459000000001</c:v>
                </c:pt>
                <c:pt idx="15">
                  <c:v>0.30747309</c:v>
                </c:pt>
                <c:pt idx="16">
                  <c:v>0.61756546000000001</c:v>
                </c:pt>
                <c:pt idx="17">
                  <c:v>2.4800159599999998</c:v>
                </c:pt>
                <c:pt idx="18">
                  <c:v>0.55658300000000005</c:v>
                </c:pt>
                <c:pt idx="19">
                  <c:v>6.215E-3</c:v>
                </c:pt>
                <c:pt idx="20">
                  <c:v>6.2697099999999992E-2</c:v>
                </c:pt>
                <c:pt idx="21">
                  <c:v>6.3010000000000002E-3</c:v>
                </c:pt>
                <c:pt idx="22">
                  <c:v>0.1107194</c:v>
                </c:pt>
                <c:pt idx="23">
                  <c:v>0.34107093999999999</c:v>
                </c:pt>
                <c:pt idx="24">
                  <c:v>0.29793044000000002</c:v>
                </c:pt>
                <c:pt idx="25">
                  <c:v>0.10494805</c:v>
                </c:pt>
                <c:pt idx="26">
                  <c:v>0.10528731</c:v>
                </c:pt>
                <c:pt idx="27">
                  <c:v>1.2629842600000001</c:v>
                </c:pt>
                <c:pt idx="28">
                  <c:v>17.65520296</c:v>
                </c:pt>
                <c:pt idx="29">
                  <c:v>0.95414518000000004</c:v>
                </c:pt>
                <c:pt idx="30">
                  <c:v>0</c:v>
                </c:pt>
                <c:pt idx="31">
                  <c:v>55.089424360000002</c:v>
                </c:pt>
                <c:pt idx="32">
                  <c:v>0.32486246000000002</c:v>
                </c:pt>
                <c:pt idx="33">
                  <c:v>2.75111E-2</c:v>
                </c:pt>
                <c:pt idx="34">
                  <c:v>2.4478467940000002</c:v>
                </c:pt>
                <c:pt idx="35">
                  <c:v>11.12069606</c:v>
                </c:pt>
                <c:pt idx="36">
                  <c:v>1.0735E-3</c:v>
                </c:pt>
                <c:pt idx="37">
                  <c:v>1.68344345</c:v>
                </c:pt>
                <c:pt idx="38">
                  <c:v>4.6592679100000005</c:v>
                </c:pt>
              </c:numCache>
            </c:numRef>
          </c:val>
          <c:extLst>
            <c:ext xmlns:c16="http://schemas.microsoft.com/office/drawing/2014/chart" uri="{C3380CC4-5D6E-409C-BE32-E72D297353CC}">
              <c16:uniqueId val="{00000005-4E7E-43B6-B168-98940215094B}"/>
            </c:ext>
          </c:extLst>
        </c:ser>
        <c:ser>
          <c:idx val="6"/>
          <c:order val="6"/>
          <c:tx>
            <c:strRef>
              <c:f>'Grafica AA'!$U$1</c:f>
              <c:strCache>
                <c:ptCount val="1"/>
                <c:pt idx="0">
                  <c:v>Suma de 2020</c:v>
                </c:pt>
              </c:strCache>
            </c:strRef>
          </c:tx>
          <c:spPr>
            <a:solidFill>
              <a:schemeClr val="accent1">
                <a:lumMod val="60000"/>
              </a:schemeClr>
            </a:solidFill>
            <a:ln>
              <a:noFill/>
            </a:ln>
            <a:effectLst/>
          </c:spPr>
          <c:invertIfNegative val="0"/>
          <c:cat>
            <c:strRef>
              <c:f>'Grafica AA'!$N$2:$N$41</c:f>
              <c:strCache>
                <c:ptCount val="39"/>
                <c:pt idx="0">
                  <c:v>AMB</c:v>
                </c:pt>
                <c:pt idx="1">
                  <c:v>AMVA</c:v>
                </c:pt>
                <c:pt idx="2">
                  <c:v>ANLA</c:v>
                </c:pt>
                <c:pt idx="3">
                  <c:v>CAM</c:v>
                </c:pt>
                <c:pt idx="4">
                  <c:v>CAR</c:v>
                </c:pt>
                <c:pt idx="5">
                  <c:v>CARDER</c:v>
                </c:pt>
                <c:pt idx="6">
                  <c:v>CARDIQUE</c:v>
                </c:pt>
                <c:pt idx="7">
                  <c:v>CARSUCRE</c:v>
                </c:pt>
                <c:pt idx="8">
                  <c:v>CAS</c:v>
                </c:pt>
                <c:pt idx="9">
                  <c:v>CDA</c:v>
                </c:pt>
                <c:pt idx="10">
                  <c:v>CDMB</c:v>
                </c:pt>
                <c:pt idx="11">
                  <c:v>CORANTIOQUIA</c:v>
                </c:pt>
                <c:pt idx="12">
                  <c:v>CORMACARENA</c:v>
                </c:pt>
                <c:pt idx="13">
                  <c:v>CORNARE</c:v>
                </c:pt>
                <c:pt idx="14">
                  <c:v>CORPAMAG</c:v>
                </c:pt>
                <c:pt idx="15">
                  <c:v>CORPOAMAZONIA</c:v>
                </c:pt>
                <c:pt idx="16">
                  <c:v>CORPOBOYACA</c:v>
                </c:pt>
                <c:pt idx="17">
                  <c:v>CORPOCALDAS</c:v>
                </c:pt>
                <c:pt idx="18">
                  <c:v>CORPOCESAR </c:v>
                </c:pt>
                <c:pt idx="19">
                  <c:v>CORPOCHIVOR</c:v>
                </c:pt>
                <c:pt idx="20">
                  <c:v>CORPOGUAJIRA</c:v>
                </c:pt>
                <c:pt idx="21">
                  <c:v>CORPOGUAVIO</c:v>
                </c:pt>
                <c:pt idx="22">
                  <c:v>CORPONARIÑO</c:v>
                </c:pt>
                <c:pt idx="23">
                  <c:v>CORPONOR</c:v>
                </c:pt>
                <c:pt idx="24">
                  <c:v>CORPORINOQUIA</c:v>
                </c:pt>
                <c:pt idx="25">
                  <c:v>CORPOURABA</c:v>
                </c:pt>
                <c:pt idx="26">
                  <c:v>CORTOLIMA</c:v>
                </c:pt>
                <c:pt idx="27">
                  <c:v>CRA</c:v>
                </c:pt>
                <c:pt idx="28">
                  <c:v>CRC</c:v>
                </c:pt>
                <c:pt idx="29">
                  <c:v>CRQ</c:v>
                </c:pt>
                <c:pt idx="30">
                  <c:v>CSB</c:v>
                </c:pt>
                <c:pt idx="31">
                  <c:v>CVC</c:v>
                </c:pt>
                <c:pt idx="32">
                  <c:v>CVS</c:v>
                </c:pt>
                <c:pt idx="33">
                  <c:v>DADSA</c:v>
                </c:pt>
                <c:pt idx="34">
                  <c:v>DAGMA</c:v>
                </c:pt>
                <c:pt idx="35">
                  <c:v>EPA BARRANQUILLA</c:v>
                </c:pt>
                <c:pt idx="36">
                  <c:v>EPA BUENAVENTURA</c:v>
                </c:pt>
                <c:pt idx="37">
                  <c:v>EPA CARTAGENA</c:v>
                </c:pt>
                <c:pt idx="38">
                  <c:v>SDA</c:v>
                </c:pt>
              </c:strCache>
            </c:strRef>
          </c:cat>
          <c:val>
            <c:numRef>
              <c:f>'Grafica AA'!$U$2:$U$41</c:f>
              <c:numCache>
                <c:formatCode>General</c:formatCode>
                <c:ptCount val="39"/>
                <c:pt idx="0">
                  <c:v>1.239E-4</c:v>
                </c:pt>
                <c:pt idx="1">
                  <c:v>6.2749250500000002</c:v>
                </c:pt>
                <c:pt idx="2">
                  <c:v>5.2834857099999999</c:v>
                </c:pt>
                <c:pt idx="3">
                  <c:v>0.32464752000000002</c:v>
                </c:pt>
                <c:pt idx="4">
                  <c:v>7.2090818899999993</c:v>
                </c:pt>
                <c:pt idx="5">
                  <c:v>5.0994970400000001</c:v>
                </c:pt>
                <c:pt idx="6">
                  <c:v>4.2974999999999999E-2</c:v>
                </c:pt>
                <c:pt idx="7">
                  <c:v>0.23002135999999998</c:v>
                </c:pt>
                <c:pt idx="8">
                  <c:v>0.40098381999999999</c:v>
                </c:pt>
                <c:pt idx="9">
                  <c:v>1.1999999999999999E-6</c:v>
                </c:pt>
                <c:pt idx="10">
                  <c:v>0.39798408000000002</c:v>
                </c:pt>
                <c:pt idx="11">
                  <c:v>3.0278323199999999</c:v>
                </c:pt>
                <c:pt idx="12">
                  <c:v>0.50487013999999997</c:v>
                </c:pt>
                <c:pt idx="13">
                  <c:v>1.0856700800000001</c:v>
                </c:pt>
                <c:pt idx="14">
                  <c:v>0.49949682000000001</c:v>
                </c:pt>
                <c:pt idx="15">
                  <c:v>7.1021000000000001E-2</c:v>
                </c:pt>
                <c:pt idx="16">
                  <c:v>0.69557548999999996</c:v>
                </c:pt>
                <c:pt idx="17">
                  <c:v>2.3951293100000002</c:v>
                </c:pt>
                <c:pt idx="18">
                  <c:v>0.55321450000000005</c:v>
                </c:pt>
                <c:pt idx="19">
                  <c:v>0.191887</c:v>
                </c:pt>
                <c:pt idx="20">
                  <c:v>5.5952600000000003E-3</c:v>
                </c:pt>
                <c:pt idx="21">
                  <c:v>9.4179999999999993E-3</c:v>
                </c:pt>
                <c:pt idx="22">
                  <c:v>8.5770600000000002E-2</c:v>
                </c:pt>
                <c:pt idx="23">
                  <c:v>0.21827535999999997</c:v>
                </c:pt>
                <c:pt idx="24">
                  <c:v>0.24502093</c:v>
                </c:pt>
                <c:pt idx="25">
                  <c:v>0.26312971000000002</c:v>
                </c:pt>
                <c:pt idx="26">
                  <c:v>0.12729674999999999</c:v>
                </c:pt>
                <c:pt idx="27">
                  <c:v>1.21596762</c:v>
                </c:pt>
                <c:pt idx="28">
                  <c:v>15.95107677</c:v>
                </c:pt>
                <c:pt idx="29">
                  <c:v>4.1894582200000006</c:v>
                </c:pt>
                <c:pt idx="30">
                  <c:v>0.16330790000000001</c:v>
                </c:pt>
                <c:pt idx="31">
                  <c:v>50.168196380000005</c:v>
                </c:pt>
                <c:pt idx="32">
                  <c:v>0.47272572999999996</c:v>
                </c:pt>
                <c:pt idx="33">
                  <c:v>1.378248E-2</c:v>
                </c:pt>
                <c:pt idx="34">
                  <c:v>2.7277504399999999</c:v>
                </c:pt>
                <c:pt idx="35">
                  <c:v>12.56092827</c:v>
                </c:pt>
                <c:pt idx="36">
                  <c:v>1.438E-3</c:v>
                </c:pt>
                <c:pt idx="37">
                  <c:v>1.43422122</c:v>
                </c:pt>
                <c:pt idx="38">
                  <c:v>5.6265303399999995</c:v>
                </c:pt>
              </c:numCache>
            </c:numRef>
          </c:val>
          <c:extLst>
            <c:ext xmlns:c16="http://schemas.microsoft.com/office/drawing/2014/chart" uri="{C3380CC4-5D6E-409C-BE32-E72D297353CC}">
              <c16:uniqueId val="{00000006-4E7E-43B6-B168-98940215094B}"/>
            </c:ext>
          </c:extLst>
        </c:ser>
        <c:ser>
          <c:idx val="7"/>
          <c:order val="7"/>
          <c:tx>
            <c:strRef>
              <c:f>'Grafica AA'!$V$1</c:f>
              <c:strCache>
                <c:ptCount val="1"/>
                <c:pt idx="0">
                  <c:v>Suma de 2021</c:v>
                </c:pt>
              </c:strCache>
            </c:strRef>
          </c:tx>
          <c:spPr>
            <a:solidFill>
              <a:schemeClr val="accent2">
                <a:lumMod val="60000"/>
              </a:schemeClr>
            </a:solidFill>
            <a:ln>
              <a:noFill/>
            </a:ln>
            <a:effectLst/>
          </c:spPr>
          <c:invertIfNegative val="0"/>
          <c:cat>
            <c:strRef>
              <c:f>'Grafica AA'!$N$2:$N$41</c:f>
              <c:strCache>
                <c:ptCount val="39"/>
                <c:pt idx="0">
                  <c:v>AMB</c:v>
                </c:pt>
                <c:pt idx="1">
                  <c:v>AMVA</c:v>
                </c:pt>
                <c:pt idx="2">
                  <c:v>ANLA</c:v>
                </c:pt>
                <c:pt idx="3">
                  <c:v>CAM</c:v>
                </c:pt>
                <c:pt idx="4">
                  <c:v>CAR</c:v>
                </c:pt>
                <c:pt idx="5">
                  <c:v>CARDER</c:v>
                </c:pt>
                <c:pt idx="6">
                  <c:v>CARDIQUE</c:v>
                </c:pt>
                <c:pt idx="7">
                  <c:v>CARSUCRE</c:v>
                </c:pt>
                <c:pt idx="8">
                  <c:v>CAS</c:v>
                </c:pt>
                <c:pt idx="9">
                  <c:v>CDA</c:v>
                </c:pt>
                <c:pt idx="10">
                  <c:v>CDMB</c:v>
                </c:pt>
                <c:pt idx="11">
                  <c:v>CORANTIOQUIA</c:v>
                </c:pt>
                <c:pt idx="12">
                  <c:v>CORMACARENA</c:v>
                </c:pt>
                <c:pt idx="13">
                  <c:v>CORNARE</c:v>
                </c:pt>
                <c:pt idx="14">
                  <c:v>CORPAMAG</c:v>
                </c:pt>
                <c:pt idx="15">
                  <c:v>CORPOAMAZONIA</c:v>
                </c:pt>
                <c:pt idx="16">
                  <c:v>CORPOBOYACA</c:v>
                </c:pt>
                <c:pt idx="17">
                  <c:v>CORPOCALDAS</c:v>
                </c:pt>
                <c:pt idx="18">
                  <c:v>CORPOCESAR </c:v>
                </c:pt>
                <c:pt idx="19">
                  <c:v>CORPOCHIVOR</c:v>
                </c:pt>
                <c:pt idx="20">
                  <c:v>CORPOGUAJIRA</c:v>
                </c:pt>
                <c:pt idx="21">
                  <c:v>CORPOGUAVIO</c:v>
                </c:pt>
                <c:pt idx="22">
                  <c:v>CORPONARIÑO</c:v>
                </c:pt>
                <c:pt idx="23">
                  <c:v>CORPONOR</c:v>
                </c:pt>
                <c:pt idx="24">
                  <c:v>CORPORINOQUIA</c:v>
                </c:pt>
                <c:pt idx="25">
                  <c:v>CORPOURABA</c:v>
                </c:pt>
                <c:pt idx="26">
                  <c:v>CORTOLIMA</c:v>
                </c:pt>
                <c:pt idx="27">
                  <c:v>CRA</c:v>
                </c:pt>
                <c:pt idx="28">
                  <c:v>CRC</c:v>
                </c:pt>
                <c:pt idx="29">
                  <c:v>CRQ</c:v>
                </c:pt>
                <c:pt idx="30">
                  <c:v>CSB</c:v>
                </c:pt>
                <c:pt idx="31">
                  <c:v>CVC</c:v>
                </c:pt>
                <c:pt idx="32">
                  <c:v>CVS</c:v>
                </c:pt>
                <c:pt idx="33">
                  <c:v>DADSA</c:v>
                </c:pt>
                <c:pt idx="34">
                  <c:v>DAGMA</c:v>
                </c:pt>
                <c:pt idx="35">
                  <c:v>EPA BARRANQUILLA</c:v>
                </c:pt>
                <c:pt idx="36">
                  <c:v>EPA BUENAVENTURA</c:v>
                </c:pt>
                <c:pt idx="37">
                  <c:v>EPA CARTAGENA</c:v>
                </c:pt>
                <c:pt idx="38">
                  <c:v>SDA</c:v>
                </c:pt>
              </c:strCache>
            </c:strRef>
          </c:cat>
          <c:val>
            <c:numRef>
              <c:f>'Grafica AA'!$V$2:$V$41</c:f>
              <c:numCache>
                <c:formatCode>General</c:formatCode>
                <c:ptCount val="39"/>
                <c:pt idx="0">
                  <c:v>0</c:v>
                </c:pt>
                <c:pt idx="1">
                  <c:v>7.14</c:v>
                </c:pt>
                <c:pt idx="2">
                  <c:v>5.65</c:v>
                </c:pt>
                <c:pt idx="3">
                  <c:v>0.37</c:v>
                </c:pt>
                <c:pt idx="4">
                  <c:v>9.92</c:v>
                </c:pt>
                <c:pt idx="5">
                  <c:v>1.77</c:v>
                </c:pt>
                <c:pt idx="6">
                  <c:v>0.08</c:v>
                </c:pt>
                <c:pt idx="7">
                  <c:v>0.27</c:v>
                </c:pt>
                <c:pt idx="8">
                  <c:v>0.61</c:v>
                </c:pt>
                <c:pt idx="9">
                  <c:v>1.1000000000000001E-6</c:v>
                </c:pt>
                <c:pt idx="10">
                  <c:v>1.81</c:v>
                </c:pt>
                <c:pt idx="11">
                  <c:v>5.96</c:v>
                </c:pt>
                <c:pt idx="12">
                  <c:v>0.84</c:v>
                </c:pt>
                <c:pt idx="13">
                  <c:v>1.58</c:v>
                </c:pt>
                <c:pt idx="14">
                  <c:v>0.57999999999999996</c:v>
                </c:pt>
                <c:pt idx="15">
                  <c:v>0.16</c:v>
                </c:pt>
                <c:pt idx="16">
                  <c:v>0.38</c:v>
                </c:pt>
                <c:pt idx="17">
                  <c:v>2.38</c:v>
                </c:pt>
                <c:pt idx="18">
                  <c:v>0.79</c:v>
                </c:pt>
                <c:pt idx="19">
                  <c:v>1.99E-3</c:v>
                </c:pt>
                <c:pt idx="20">
                  <c:v>1.06E-3</c:v>
                </c:pt>
                <c:pt idx="21">
                  <c:v>0.01</c:v>
                </c:pt>
                <c:pt idx="22">
                  <c:v>0.09</c:v>
                </c:pt>
                <c:pt idx="23">
                  <c:v>0.14000000000000001</c:v>
                </c:pt>
                <c:pt idx="24">
                  <c:v>0.87</c:v>
                </c:pt>
                <c:pt idx="25">
                  <c:v>0.06</c:v>
                </c:pt>
                <c:pt idx="26">
                  <c:v>0.22</c:v>
                </c:pt>
                <c:pt idx="27">
                  <c:v>1.82</c:v>
                </c:pt>
                <c:pt idx="28">
                  <c:v>15.6</c:v>
                </c:pt>
                <c:pt idx="29">
                  <c:v>0.84</c:v>
                </c:pt>
                <c:pt idx="30">
                  <c:v>1.08E-3</c:v>
                </c:pt>
                <c:pt idx="31">
                  <c:v>50.33</c:v>
                </c:pt>
                <c:pt idx="32">
                  <c:v>0.18</c:v>
                </c:pt>
                <c:pt idx="33">
                  <c:v>0.01</c:v>
                </c:pt>
                <c:pt idx="34">
                  <c:v>2.68</c:v>
                </c:pt>
                <c:pt idx="35">
                  <c:v>13.31</c:v>
                </c:pt>
                <c:pt idx="36">
                  <c:v>1.1000000000000001E-3</c:v>
                </c:pt>
                <c:pt idx="37">
                  <c:v>3.22</c:v>
                </c:pt>
                <c:pt idx="38">
                  <c:v>7.03</c:v>
                </c:pt>
              </c:numCache>
            </c:numRef>
          </c:val>
          <c:extLst>
            <c:ext xmlns:c16="http://schemas.microsoft.com/office/drawing/2014/chart" uri="{C3380CC4-5D6E-409C-BE32-E72D297353CC}">
              <c16:uniqueId val="{00000007-4E7E-43B6-B168-98940215094B}"/>
            </c:ext>
          </c:extLst>
        </c:ser>
        <c:ser>
          <c:idx val="8"/>
          <c:order val="8"/>
          <c:tx>
            <c:strRef>
              <c:f>'Grafica AA'!$W$1</c:f>
              <c:strCache>
                <c:ptCount val="1"/>
                <c:pt idx="0">
                  <c:v>Suma de 2022</c:v>
                </c:pt>
              </c:strCache>
            </c:strRef>
          </c:tx>
          <c:spPr>
            <a:solidFill>
              <a:schemeClr val="accent3">
                <a:lumMod val="60000"/>
              </a:schemeClr>
            </a:solidFill>
            <a:ln>
              <a:noFill/>
            </a:ln>
            <a:effectLst/>
          </c:spPr>
          <c:invertIfNegative val="0"/>
          <c:cat>
            <c:strRef>
              <c:f>'Grafica AA'!$N$2:$N$41</c:f>
              <c:strCache>
                <c:ptCount val="39"/>
                <c:pt idx="0">
                  <c:v>AMB</c:v>
                </c:pt>
                <c:pt idx="1">
                  <c:v>AMVA</c:v>
                </c:pt>
                <c:pt idx="2">
                  <c:v>ANLA</c:v>
                </c:pt>
                <c:pt idx="3">
                  <c:v>CAM</c:v>
                </c:pt>
                <c:pt idx="4">
                  <c:v>CAR</c:v>
                </c:pt>
                <c:pt idx="5">
                  <c:v>CARDER</c:v>
                </c:pt>
                <c:pt idx="6">
                  <c:v>CARDIQUE</c:v>
                </c:pt>
                <c:pt idx="7">
                  <c:v>CARSUCRE</c:v>
                </c:pt>
                <c:pt idx="8">
                  <c:v>CAS</c:v>
                </c:pt>
                <c:pt idx="9">
                  <c:v>CDA</c:v>
                </c:pt>
                <c:pt idx="10">
                  <c:v>CDMB</c:v>
                </c:pt>
                <c:pt idx="11">
                  <c:v>CORANTIOQUIA</c:v>
                </c:pt>
                <c:pt idx="12">
                  <c:v>CORMACARENA</c:v>
                </c:pt>
                <c:pt idx="13">
                  <c:v>CORNARE</c:v>
                </c:pt>
                <c:pt idx="14">
                  <c:v>CORPAMAG</c:v>
                </c:pt>
                <c:pt idx="15">
                  <c:v>CORPOAMAZONIA</c:v>
                </c:pt>
                <c:pt idx="16">
                  <c:v>CORPOBOYACA</c:v>
                </c:pt>
                <c:pt idx="17">
                  <c:v>CORPOCALDAS</c:v>
                </c:pt>
                <c:pt idx="18">
                  <c:v>CORPOCESAR </c:v>
                </c:pt>
                <c:pt idx="19">
                  <c:v>CORPOCHIVOR</c:v>
                </c:pt>
                <c:pt idx="20">
                  <c:v>CORPOGUAJIRA</c:v>
                </c:pt>
                <c:pt idx="21">
                  <c:v>CORPOGUAVIO</c:v>
                </c:pt>
                <c:pt idx="22">
                  <c:v>CORPONARIÑO</c:v>
                </c:pt>
                <c:pt idx="23">
                  <c:v>CORPONOR</c:v>
                </c:pt>
                <c:pt idx="24">
                  <c:v>CORPORINOQUIA</c:v>
                </c:pt>
                <c:pt idx="25">
                  <c:v>CORPOURABA</c:v>
                </c:pt>
                <c:pt idx="26">
                  <c:v>CORTOLIMA</c:v>
                </c:pt>
                <c:pt idx="27">
                  <c:v>CRA</c:v>
                </c:pt>
                <c:pt idx="28">
                  <c:v>CRC</c:v>
                </c:pt>
                <c:pt idx="29">
                  <c:v>CRQ</c:v>
                </c:pt>
                <c:pt idx="30">
                  <c:v>CSB</c:v>
                </c:pt>
                <c:pt idx="31">
                  <c:v>CVC</c:v>
                </c:pt>
                <c:pt idx="32">
                  <c:v>CVS</c:v>
                </c:pt>
                <c:pt idx="33">
                  <c:v>DADSA</c:v>
                </c:pt>
                <c:pt idx="34">
                  <c:v>DAGMA</c:v>
                </c:pt>
                <c:pt idx="35">
                  <c:v>EPA BARRANQUILLA</c:v>
                </c:pt>
                <c:pt idx="36">
                  <c:v>EPA BUENAVENTURA</c:v>
                </c:pt>
                <c:pt idx="37">
                  <c:v>EPA CARTAGENA</c:v>
                </c:pt>
                <c:pt idx="38">
                  <c:v>SDA</c:v>
                </c:pt>
              </c:strCache>
            </c:strRef>
          </c:cat>
          <c:val>
            <c:numRef>
              <c:f>'Grafica AA'!$W$2:$W$41</c:f>
              <c:numCache>
                <c:formatCode>General</c:formatCode>
                <c:ptCount val="39"/>
                <c:pt idx="0">
                  <c:v>0</c:v>
                </c:pt>
                <c:pt idx="1">
                  <c:v>31.102956750000001</c:v>
                </c:pt>
                <c:pt idx="2">
                  <c:v>0.48694103000000005</c:v>
                </c:pt>
                <c:pt idx="3">
                  <c:v>0.61490730000000005</c:v>
                </c:pt>
                <c:pt idx="4">
                  <c:v>8.303213490000001</c:v>
                </c:pt>
                <c:pt idx="5">
                  <c:v>4.2219524699999997</c:v>
                </c:pt>
                <c:pt idx="6">
                  <c:v>3.7964879999999999E-2</c:v>
                </c:pt>
                <c:pt idx="7">
                  <c:v>0.10566</c:v>
                </c:pt>
                <c:pt idx="8">
                  <c:v>11.44963476</c:v>
                </c:pt>
                <c:pt idx="9">
                  <c:v>0</c:v>
                </c:pt>
                <c:pt idx="10">
                  <c:v>2.1144047700000002</c:v>
                </c:pt>
                <c:pt idx="11">
                  <c:v>5.8051577699999992</c:v>
                </c:pt>
                <c:pt idx="12">
                  <c:v>0.34450521000000001</c:v>
                </c:pt>
                <c:pt idx="13">
                  <c:v>1.6736229299999998</c:v>
                </c:pt>
                <c:pt idx="14">
                  <c:v>0.70364099999999996</c:v>
                </c:pt>
                <c:pt idx="15">
                  <c:v>0.11246324000000001</c:v>
                </c:pt>
                <c:pt idx="16">
                  <c:v>1.1869336799999999</c:v>
                </c:pt>
                <c:pt idx="17">
                  <c:v>1.4108831399999999</c:v>
                </c:pt>
                <c:pt idx="18">
                  <c:v>0.58785399999999999</c:v>
                </c:pt>
                <c:pt idx="19">
                  <c:v>7.5002799999999998E-3</c:v>
                </c:pt>
                <c:pt idx="20">
                  <c:v>1.7757300000000001E-3</c:v>
                </c:pt>
                <c:pt idx="21">
                  <c:v>1.6395E-2</c:v>
                </c:pt>
                <c:pt idx="22">
                  <c:v>0.14978879</c:v>
                </c:pt>
                <c:pt idx="23">
                  <c:v>0.19560574999999999</c:v>
                </c:pt>
                <c:pt idx="24">
                  <c:v>0.39311256</c:v>
                </c:pt>
                <c:pt idx="25">
                  <c:v>8.2529329999999998E-2</c:v>
                </c:pt>
                <c:pt idx="26">
                  <c:v>0.14648621000000001</c:v>
                </c:pt>
                <c:pt idx="27">
                  <c:v>2.0373724800000002</c:v>
                </c:pt>
                <c:pt idx="28">
                  <c:v>17.085877719999999</c:v>
                </c:pt>
                <c:pt idx="29">
                  <c:v>0.74791003</c:v>
                </c:pt>
                <c:pt idx="30">
                  <c:v>7.0976899999999996E-2</c:v>
                </c:pt>
                <c:pt idx="31">
                  <c:v>76.442265980000002</c:v>
                </c:pt>
                <c:pt idx="32">
                  <c:v>0.37145909999999999</c:v>
                </c:pt>
                <c:pt idx="33">
                  <c:v>9.7179699999999994E-3</c:v>
                </c:pt>
                <c:pt idx="34">
                  <c:v>2.8373437699999999</c:v>
                </c:pt>
                <c:pt idx="35">
                  <c:v>10.92949572</c:v>
                </c:pt>
                <c:pt idx="36">
                  <c:v>7.0775000000000005E-4</c:v>
                </c:pt>
                <c:pt idx="37">
                  <c:v>2.9258747400000003</c:v>
                </c:pt>
                <c:pt idx="38">
                  <c:v>7.0790644299999999</c:v>
                </c:pt>
              </c:numCache>
            </c:numRef>
          </c:val>
          <c:extLst>
            <c:ext xmlns:c16="http://schemas.microsoft.com/office/drawing/2014/chart" uri="{C3380CC4-5D6E-409C-BE32-E72D297353CC}">
              <c16:uniqueId val="{00000008-4E7E-43B6-B168-98940215094B}"/>
            </c:ext>
          </c:extLst>
        </c:ser>
        <c:dLbls>
          <c:showLegendKey val="0"/>
          <c:showVal val="0"/>
          <c:showCatName val="0"/>
          <c:showSerName val="0"/>
          <c:showPercent val="0"/>
          <c:showBubbleSize val="0"/>
        </c:dLbls>
        <c:gapWidth val="219"/>
        <c:overlap val="-27"/>
        <c:axId val="855142592"/>
        <c:axId val="855144256"/>
      </c:barChart>
      <c:catAx>
        <c:axId val="8551425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Periodo de balance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55144256"/>
        <c:crosses val="autoZero"/>
        <c:auto val="1"/>
        <c:lblAlgn val="ctr"/>
        <c:lblOffset val="100"/>
        <c:noMultiLvlLbl val="0"/>
      </c:catAx>
      <c:valAx>
        <c:axId val="8551442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Volumen de agua (Millones de 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5514259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2</xdr:row>
      <xdr:rowOff>365247</xdr:rowOff>
    </xdr:from>
    <xdr:to>
      <xdr:col>2</xdr:col>
      <xdr:colOff>85725</xdr:colOff>
      <xdr:row>5</xdr:row>
      <xdr:rowOff>104775</xdr:rowOff>
    </xdr:to>
    <xdr:pic>
      <xdr:nvPicPr>
        <xdr:cNvPr id="4" name="Imagen 3">
          <a:extLst>
            <a:ext uri="{FF2B5EF4-FFF2-40B4-BE49-F238E27FC236}">
              <a16:creationId xmlns:a16="http://schemas.microsoft.com/office/drawing/2014/main" id="{C9DE131A-81FD-454E-8BFF-89A4D52CD1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100" y="746247"/>
          <a:ext cx="1266825" cy="577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666750</xdr:colOff>
      <xdr:row>0</xdr:row>
      <xdr:rowOff>161925</xdr:rowOff>
    </xdr:from>
    <xdr:to>
      <xdr:col>1</xdr:col>
      <xdr:colOff>1106332</xdr:colOff>
      <xdr:row>2</xdr:row>
      <xdr:rowOff>300481</xdr:rowOff>
    </xdr:to>
    <xdr:pic>
      <xdr:nvPicPr>
        <xdr:cNvPr id="5" name="Imagen 4">
          <a:extLst>
            <a:ext uri="{FF2B5EF4-FFF2-40B4-BE49-F238E27FC236}">
              <a16:creationId xmlns:a16="http://schemas.microsoft.com/office/drawing/2014/main" id="{96677688-B264-4081-8A0D-6CE01D0B43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6750" y="161925"/>
          <a:ext cx="1201582" cy="519556"/>
        </a:xfrm>
        <a:prstGeom prst="rect">
          <a:avLst/>
        </a:prstGeom>
      </xdr:spPr>
    </xdr:pic>
    <xdr:clientData/>
  </xdr:twoCellAnchor>
  <xdr:twoCellAnchor editAs="oneCell">
    <xdr:from>
      <xdr:col>3</xdr:col>
      <xdr:colOff>149661</xdr:colOff>
      <xdr:row>0</xdr:row>
      <xdr:rowOff>138641</xdr:rowOff>
    </xdr:from>
    <xdr:to>
      <xdr:col>4</xdr:col>
      <xdr:colOff>808</xdr:colOff>
      <xdr:row>2</xdr:row>
      <xdr:rowOff>306480</xdr:rowOff>
    </xdr:to>
    <xdr:pic>
      <xdr:nvPicPr>
        <xdr:cNvPr id="6" name="Imagen 5">
          <a:extLst>
            <a:ext uri="{FF2B5EF4-FFF2-40B4-BE49-F238E27FC236}">
              <a16:creationId xmlns:a16="http://schemas.microsoft.com/office/drawing/2014/main" id="{9A71E0C8-28BF-4F57-9DAE-CCCA0BE5C77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36286" y="138641"/>
          <a:ext cx="1260847" cy="548839"/>
        </a:xfrm>
        <a:prstGeom prst="rect">
          <a:avLst/>
        </a:prstGeom>
      </xdr:spPr>
    </xdr:pic>
    <xdr:clientData/>
  </xdr:twoCellAnchor>
  <xdr:twoCellAnchor editAs="oneCell">
    <xdr:from>
      <xdr:col>2</xdr:col>
      <xdr:colOff>5221520</xdr:colOff>
      <xdr:row>2</xdr:row>
      <xdr:rowOff>444415</xdr:rowOff>
    </xdr:from>
    <xdr:to>
      <xdr:col>3</xdr:col>
      <xdr:colOff>1397758</xdr:colOff>
      <xdr:row>5</xdr:row>
      <xdr:rowOff>139614</xdr:rowOff>
    </xdr:to>
    <xdr:pic>
      <xdr:nvPicPr>
        <xdr:cNvPr id="7" name="Imagen 6">
          <a:extLst>
            <a:ext uri="{FF2B5EF4-FFF2-40B4-BE49-F238E27FC236}">
              <a16:creationId xmlns:a16="http://schemas.microsoft.com/office/drawing/2014/main" id="{AAADEE25-1D92-468F-8484-99BE4C5D5510}"/>
            </a:ext>
          </a:extLst>
        </xdr:cNvPr>
        <xdr:cNvPicPr>
          <a:picLocks noChangeAspect="1"/>
        </xdr:cNvPicPr>
      </xdr:nvPicPr>
      <xdr:blipFill>
        <a:blip xmlns:r="http://schemas.openxmlformats.org/officeDocument/2006/relationships" r:embed="rId4"/>
        <a:stretch>
          <a:fillRect/>
        </a:stretch>
      </xdr:blipFill>
      <xdr:spPr>
        <a:xfrm>
          <a:off x="7202720" y="825415"/>
          <a:ext cx="1481663" cy="5333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819150</xdr:rowOff>
    </xdr:from>
    <xdr:to>
      <xdr:col>1</xdr:col>
      <xdr:colOff>1431963</xdr:colOff>
      <xdr:row>0</xdr:row>
      <xdr:rowOff>1428750</xdr:rowOff>
    </xdr:to>
    <xdr:pic>
      <xdr:nvPicPr>
        <xdr:cNvPr id="4" name="Imagen 3">
          <a:extLst>
            <a:ext uri="{FF2B5EF4-FFF2-40B4-BE49-F238E27FC236}">
              <a16:creationId xmlns:a16="http://schemas.microsoft.com/office/drawing/2014/main" id="{3269D110-8F6B-4A31-9A78-854B281AE24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 y="819150"/>
          <a:ext cx="1336713"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47624</xdr:colOff>
      <xdr:row>0</xdr:row>
      <xdr:rowOff>109003</xdr:rowOff>
    </xdr:from>
    <xdr:to>
      <xdr:col>1</xdr:col>
      <xdr:colOff>1371599</xdr:colOff>
      <xdr:row>0</xdr:row>
      <xdr:rowOff>681481</xdr:rowOff>
    </xdr:to>
    <xdr:pic>
      <xdr:nvPicPr>
        <xdr:cNvPr id="6" name="Imagen 5">
          <a:extLst>
            <a:ext uri="{FF2B5EF4-FFF2-40B4-BE49-F238E27FC236}">
              <a16:creationId xmlns:a16="http://schemas.microsoft.com/office/drawing/2014/main" id="{ED94EC69-830B-4056-900F-ACA25889971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3399" y="109003"/>
          <a:ext cx="1323975" cy="572478"/>
        </a:xfrm>
        <a:prstGeom prst="rect">
          <a:avLst/>
        </a:prstGeom>
      </xdr:spPr>
    </xdr:pic>
    <xdr:clientData/>
  </xdr:twoCellAnchor>
  <xdr:twoCellAnchor editAs="oneCell">
    <xdr:from>
      <xdr:col>3</xdr:col>
      <xdr:colOff>800101</xdr:colOff>
      <xdr:row>0</xdr:row>
      <xdr:rowOff>124482</xdr:rowOff>
    </xdr:from>
    <xdr:to>
      <xdr:col>4</xdr:col>
      <xdr:colOff>19859</xdr:colOff>
      <xdr:row>0</xdr:row>
      <xdr:rowOff>697006</xdr:rowOff>
    </xdr:to>
    <xdr:pic>
      <xdr:nvPicPr>
        <xdr:cNvPr id="7" name="Imagen 6">
          <a:extLst>
            <a:ext uri="{FF2B5EF4-FFF2-40B4-BE49-F238E27FC236}">
              <a16:creationId xmlns:a16="http://schemas.microsoft.com/office/drawing/2014/main" id="{42AEA9EC-7015-4E9E-BFAB-00FD1E50A0A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648326" y="124482"/>
          <a:ext cx="1315258" cy="572524"/>
        </a:xfrm>
        <a:prstGeom prst="rect">
          <a:avLst/>
        </a:prstGeom>
      </xdr:spPr>
    </xdr:pic>
    <xdr:clientData/>
  </xdr:twoCellAnchor>
  <xdr:twoCellAnchor editAs="oneCell">
    <xdr:from>
      <xdr:col>3</xdr:col>
      <xdr:colOff>495301</xdr:colOff>
      <xdr:row>0</xdr:row>
      <xdr:rowOff>834666</xdr:rowOff>
    </xdr:from>
    <xdr:to>
      <xdr:col>3</xdr:col>
      <xdr:colOff>2083559</xdr:colOff>
      <xdr:row>0</xdr:row>
      <xdr:rowOff>1406439</xdr:rowOff>
    </xdr:to>
    <xdr:pic>
      <xdr:nvPicPr>
        <xdr:cNvPr id="8" name="Imagen 7">
          <a:extLst>
            <a:ext uri="{FF2B5EF4-FFF2-40B4-BE49-F238E27FC236}">
              <a16:creationId xmlns:a16="http://schemas.microsoft.com/office/drawing/2014/main" id="{688D4647-07AF-452E-939C-C594DE258EB5}"/>
            </a:ext>
          </a:extLst>
        </xdr:cNvPr>
        <xdr:cNvPicPr>
          <a:picLocks noChangeAspect="1"/>
        </xdr:cNvPicPr>
      </xdr:nvPicPr>
      <xdr:blipFill>
        <a:blip xmlns:r="http://schemas.openxmlformats.org/officeDocument/2006/relationships" r:embed="rId4"/>
        <a:stretch>
          <a:fillRect/>
        </a:stretch>
      </xdr:blipFill>
      <xdr:spPr>
        <a:xfrm>
          <a:off x="5343526" y="834666"/>
          <a:ext cx="1588258" cy="5717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176212</xdr:colOff>
      <xdr:row>6</xdr:row>
      <xdr:rowOff>123825</xdr:rowOff>
    </xdr:from>
    <xdr:to>
      <xdr:col>11</xdr:col>
      <xdr:colOff>176212</xdr:colOff>
      <xdr:row>21</xdr:row>
      <xdr:rowOff>9525</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105833</xdr:colOff>
      <xdr:row>3</xdr:row>
      <xdr:rowOff>190500</xdr:rowOff>
    </xdr:from>
    <xdr:to>
      <xdr:col>2</xdr:col>
      <xdr:colOff>7827</xdr:colOff>
      <xdr:row>5</xdr:row>
      <xdr:rowOff>33866</xdr:rowOff>
    </xdr:to>
    <xdr:pic>
      <xdr:nvPicPr>
        <xdr:cNvPr id="5" name="Imagen 4">
          <a:extLst>
            <a:ext uri="{FF2B5EF4-FFF2-40B4-BE49-F238E27FC236}">
              <a16:creationId xmlns:a16="http://schemas.microsoft.com/office/drawing/2014/main" id="{EC2ABF27-CDFA-47A9-AAD3-BDE9F09DAE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7833" y="762000"/>
          <a:ext cx="1605911" cy="7323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151340</xdr:colOff>
      <xdr:row>0</xdr:row>
      <xdr:rowOff>116417</xdr:rowOff>
    </xdr:from>
    <xdr:to>
      <xdr:col>1</xdr:col>
      <xdr:colOff>1499777</xdr:colOff>
      <xdr:row>3</xdr:row>
      <xdr:rowOff>127972</xdr:rowOff>
    </xdr:to>
    <xdr:pic>
      <xdr:nvPicPr>
        <xdr:cNvPr id="6" name="Imagen 5">
          <a:extLst>
            <a:ext uri="{FF2B5EF4-FFF2-40B4-BE49-F238E27FC236}">
              <a16:creationId xmlns:a16="http://schemas.microsoft.com/office/drawing/2014/main" id="{25E77054-B655-4E97-8B04-F63631117F7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13340" y="116417"/>
          <a:ext cx="1348437" cy="583055"/>
        </a:xfrm>
        <a:prstGeom prst="rect">
          <a:avLst/>
        </a:prstGeom>
      </xdr:spPr>
    </xdr:pic>
    <xdr:clientData/>
  </xdr:twoCellAnchor>
  <xdr:twoCellAnchor editAs="oneCell">
    <xdr:from>
      <xdr:col>8</xdr:col>
      <xdr:colOff>719666</xdr:colOff>
      <xdr:row>0</xdr:row>
      <xdr:rowOff>59265</xdr:rowOff>
    </xdr:from>
    <xdr:to>
      <xdr:col>10</xdr:col>
      <xdr:colOff>663323</xdr:colOff>
      <xdr:row>3</xdr:row>
      <xdr:rowOff>126627</xdr:rowOff>
    </xdr:to>
    <xdr:pic>
      <xdr:nvPicPr>
        <xdr:cNvPr id="7" name="Imagen 6">
          <a:extLst>
            <a:ext uri="{FF2B5EF4-FFF2-40B4-BE49-F238E27FC236}">
              <a16:creationId xmlns:a16="http://schemas.microsoft.com/office/drawing/2014/main" id="{0335F7EE-2862-46F5-9259-BE79E76F716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075083" y="59265"/>
          <a:ext cx="1467657" cy="638862"/>
        </a:xfrm>
        <a:prstGeom prst="rect">
          <a:avLst/>
        </a:prstGeom>
      </xdr:spPr>
    </xdr:pic>
    <xdr:clientData/>
  </xdr:twoCellAnchor>
  <xdr:twoCellAnchor editAs="oneCell">
    <xdr:from>
      <xdr:col>8</xdr:col>
      <xdr:colOff>525341</xdr:colOff>
      <xdr:row>3</xdr:row>
      <xdr:rowOff>264583</xdr:rowOff>
    </xdr:from>
    <xdr:to>
      <xdr:col>10</xdr:col>
      <xdr:colOff>753232</xdr:colOff>
      <xdr:row>5</xdr:row>
      <xdr:rowOff>6264</xdr:rowOff>
    </xdr:to>
    <xdr:pic>
      <xdr:nvPicPr>
        <xdr:cNvPr id="8" name="Imagen 7">
          <a:extLst>
            <a:ext uri="{FF2B5EF4-FFF2-40B4-BE49-F238E27FC236}">
              <a16:creationId xmlns:a16="http://schemas.microsoft.com/office/drawing/2014/main" id="{56BD6DA5-CB0C-401A-9CA1-69EC279CDD0D}"/>
            </a:ext>
          </a:extLst>
        </xdr:cNvPr>
        <xdr:cNvPicPr>
          <a:picLocks noChangeAspect="1"/>
        </xdr:cNvPicPr>
      </xdr:nvPicPr>
      <xdr:blipFill>
        <a:blip xmlns:r="http://schemas.openxmlformats.org/officeDocument/2006/relationships" r:embed="rId4"/>
        <a:stretch>
          <a:fillRect/>
        </a:stretch>
      </xdr:blipFill>
      <xdr:spPr>
        <a:xfrm>
          <a:off x="7880758" y="836083"/>
          <a:ext cx="1751891" cy="6306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171449</xdr:colOff>
      <xdr:row>4</xdr:row>
      <xdr:rowOff>104774</xdr:rowOff>
    </xdr:from>
    <xdr:to>
      <xdr:col>12</xdr:col>
      <xdr:colOff>0</xdr:colOff>
      <xdr:row>27</xdr:row>
      <xdr:rowOff>19050</xdr:rowOff>
    </xdr:to>
    <xdr:graphicFrame macro="">
      <xdr:nvGraphicFramePr>
        <xdr:cNvPr id="2" name="Gráfico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xdr:colOff>
      <xdr:row>2</xdr:row>
      <xdr:rowOff>352426</xdr:rowOff>
    </xdr:from>
    <xdr:to>
      <xdr:col>1</xdr:col>
      <xdr:colOff>1471555</xdr:colOff>
      <xdr:row>6</xdr:row>
      <xdr:rowOff>47626</xdr:rowOff>
    </xdr:to>
    <xdr:pic>
      <xdr:nvPicPr>
        <xdr:cNvPr id="4" name="Imagen 3">
          <a:extLst>
            <a:ext uri="{FF2B5EF4-FFF2-40B4-BE49-F238E27FC236}">
              <a16:creationId xmlns:a16="http://schemas.microsoft.com/office/drawing/2014/main" id="{7780762B-E360-47C6-A08F-3A2E1FDC7BE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525" y="733426"/>
          <a:ext cx="146203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0</xdr:row>
      <xdr:rowOff>95250</xdr:rowOff>
    </xdr:from>
    <xdr:to>
      <xdr:col>1</xdr:col>
      <xdr:colOff>1238250</xdr:colOff>
      <xdr:row>2</xdr:row>
      <xdr:rowOff>241424</xdr:rowOff>
    </xdr:to>
    <xdr:pic>
      <xdr:nvPicPr>
        <xdr:cNvPr id="5" name="Imagen 4">
          <a:extLst>
            <a:ext uri="{FF2B5EF4-FFF2-40B4-BE49-F238E27FC236}">
              <a16:creationId xmlns:a16="http://schemas.microsoft.com/office/drawing/2014/main" id="{F537B990-5B7B-493C-B666-76A699ADFCA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1050" y="95250"/>
          <a:ext cx="1219200" cy="527174"/>
        </a:xfrm>
        <a:prstGeom prst="rect">
          <a:avLst/>
        </a:prstGeom>
      </xdr:spPr>
    </xdr:pic>
    <xdr:clientData/>
  </xdr:twoCellAnchor>
  <xdr:twoCellAnchor editAs="oneCell">
    <xdr:from>
      <xdr:col>9</xdr:col>
      <xdr:colOff>142876</xdr:colOff>
      <xdr:row>0</xdr:row>
      <xdr:rowOff>135240</xdr:rowOff>
    </xdr:from>
    <xdr:to>
      <xdr:col>10</xdr:col>
      <xdr:colOff>715184</xdr:colOff>
      <xdr:row>2</xdr:row>
      <xdr:rowOff>335056</xdr:rowOff>
    </xdr:to>
    <xdr:pic>
      <xdr:nvPicPr>
        <xdr:cNvPr id="6" name="Imagen 5">
          <a:extLst>
            <a:ext uri="{FF2B5EF4-FFF2-40B4-BE49-F238E27FC236}">
              <a16:creationId xmlns:a16="http://schemas.microsoft.com/office/drawing/2014/main" id="{EB339AEB-5739-4EC4-AAAF-68102041B54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943851" y="135240"/>
          <a:ext cx="1334308" cy="580816"/>
        </a:xfrm>
        <a:prstGeom prst="rect">
          <a:avLst/>
        </a:prstGeom>
      </xdr:spPr>
    </xdr:pic>
    <xdr:clientData/>
  </xdr:twoCellAnchor>
  <xdr:twoCellAnchor editAs="oneCell">
    <xdr:from>
      <xdr:col>8</xdr:col>
      <xdr:colOff>633176</xdr:colOff>
      <xdr:row>3</xdr:row>
      <xdr:rowOff>57150</xdr:rowOff>
    </xdr:from>
    <xdr:to>
      <xdr:col>10</xdr:col>
      <xdr:colOff>740533</xdr:colOff>
      <xdr:row>6</xdr:row>
      <xdr:rowOff>72939</xdr:rowOff>
    </xdr:to>
    <xdr:pic>
      <xdr:nvPicPr>
        <xdr:cNvPr id="7" name="Imagen 6">
          <a:extLst>
            <a:ext uri="{FF2B5EF4-FFF2-40B4-BE49-F238E27FC236}">
              <a16:creationId xmlns:a16="http://schemas.microsoft.com/office/drawing/2014/main" id="{41728099-33E3-4675-A650-4015CF24FDDA}"/>
            </a:ext>
          </a:extLst>
        </xdr:cNvPr>
        <xdr:cNvPicPr>
          <a:picLocks noChangeAspect="1"/>
        </xdr:cNvPicPr>
      </xdr:nvPicPr>
      <xdr:blipFill>
        <a:blip xmlns:r="http://schemas.openxmlformats.org/officeDocument/2006/relationships" r:embed="rId4"/>
        <a:stretch>
          <a:fillRect/>
        </a:stretch>
      </xdr:blipFill>
      <xdr:spPr>
        <a:xfrm>
          <a:off x="7672151" y="838200"/>
          <a:ext cx="1631357" cy="5872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409576</xdr:colOff>
      <xdr:row>3</xdr:row>
      <xdr:rowOff>76199</xdr:rowOff>
    </xdr:from>
    <xdr:to>
      <xdr:col>11</xdr:col>
      <xdr:colOff>581026</xdr:colOff>
      <xdr:row>27</xdr:row>
      <xdr:rowOff>161925</xdr:rowOff>
    </xdr:to>
    <xdr:graphicFrame macro="">
      <xdr:nvGraphicFramePr>
        <xdr:cNvPr id="2" name="Gráfico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82551</xdr:colOff>
      <xdr:row>3</xdr:row>
      <xdr:rowOff>190500</xdr:rowOff>
    </xdr:from>
    <xdr:to>
      <xdr:col>1</xdr:col>
      <xdr:colOff>1454151</xdr:colOff>
      <xdr:row>6</xdr:row>
      <xdr:rowOff>40013</xdr:rowOff>
    </xdr:to>
    <xdr:pic>
      <xdr:nvPicPr>
        <xdr:cNvPr id="8" name="Imagen 7">
          <a:extLst>
            <a:ext uri="{FF2B5EF4-FFF2-40B4-BE49-F238E27FC236}">
              <a16:creationId xmlns:a16="http://schemas.microsoft.com/office/drawing/2014/main" id="{00F4F197-FCD0-4DD6-AB70-52170348A35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4551" y="742950"/>
          <a:ext cx="1371600" cy="586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104775</xdr:colOff>
      <xdr:row>0</xdr:row>
      <xdr:rowOff>104775</xdr:rowOff>
    </xdr:from>
    <xdr:to>
      <xdr:col>1</xdr:col>
      <xdr:colOff>1306357</xdr:colOff>
      <xdr:row>3</xdr:row>
      <xdr:rowOff>52831</xdr:rowOff>
    </xdr:to>
    <xdr:pic>
      <xdr:nvPicPr>
        <xdr:cNvPr id="9" name="Imagen 8">
          <a:extLst>
            <a:ext uri="{FF2B5EF4-FFF2-40B4-BE49-F238E27FC236}">
              <a16:creationId xmlns:a16="http://schemas.microsoft.com/office/drawing/2014/main" id="{EB4B6D31-8F04-4F82-83B9-E45237CE37B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6775" y="104775"/>
          <a:ext cx="1201582" cy="519556"/>
        </a:xfrm>
        <a:prstGeom prst="rect">
          <a:avLst/>
        </a:prstGeom>
      </xdr:spPr>
    </xdr:pic>
    <xdr:clientData/>
  </xdr:twoCellAnchor>
  <xdr:twoCellAnchor editAs="oneCell">
    <xdr:from>
      <xdr:col>8</xdr:col>
      <xdr:colOff>664011</xdr:colOff>
      <xdr:row>0</xdr:row>
      <xdr:rowOff>138641</xdr:rowOff>
    </xdr:from>
    <xdr:to>
      <xdr:col>10</xdr:col>
      <xdr:colOff>400858</xdr:colOff>
      <xdr:row>3</xdr:row>
      <xdr:rowOff>115980</xdr:rowOff>
    </xdr:to>
    <xdr:pic>
      <xdr:nvPicPr>
        <xdr:cNvPr id="10" name="Imagen 9">
          <a:extLst>
            <a:ext uri="{FF2B5EF4-FFF2-40B4-BE49-F238E27FC236}">
              <a16:creationId xmlns:a16="http://schemas.microsoft.com/office/drawing/2014/main" id="{1F37C95A-813A-4190-9984-45C976487E3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702986" y="138641"/>
          <a:ext cx="1260847" cy="548839"/>
        </a:xfrm>
        <a:prstGeom prst="rect">
          <a:avLst/>
        </a:prstGeom>
      </xdr:spPr>
    </xdr:pic>
    <xdr:clientData/>
  </xdr:twoCellAnchor>
  <xdr:twoCellAnchor editAs="oneCell">
    <xdr:from>
      <xdr:col>8</xdr:col>
      <xdr:colOff>554270</xdr:colOff>
      <xdr:row>3</xdr:row>
      <xdr:rowOff>187240</xdr:rowOff>
    </xdr:from>
    <xdr:to>
      <xdr:col>10</xdr:col>
      <xdr:colOff>511933</xdr:colOff>
      <xdr:row>5</xdr:row>
      <xdr:rowOff>158664</xdr:rowOff>
    </xdr:to>
    <xdr:pic>
      <xdr:nvPicPr>
        <xdr:cNvPr id="11" name="Imagen 10">
          <a:extLst>
            <a:ext uri="{FF2B5EF4-FFF2-40B4-BE49-F238E27FC236}">
              <a16:creationId xmlns:a16="http://schemas.microsoft.com/office/drawing/2014/main" id="{D63982D3-AAC8-4D16-8566-4E173AE4E7E9}"/>
            </a:ext>
          </a:extLst>
        </xdr:cNvPr>
        <xdr:cNvPicPr>
          <a:picLocks noChangeAspect="1"/>
        </xdr:cNvPicPr>
      </xdr:nvPicPr>
      <xdr:blipFill>
        <a:blip xmlns:r="http://schemas.openxmlformats.org/officeDocument/2006/relationships" r:embed="rId4"/>
        <a:stretch>
          <a:fillRect/>
        </a:stretch>
      </xdr:blipFill>
      <xdr:spPr>
        <a:xfrm>
          <a:off x="7593245" y="758740"/>
          <a:ext cx="1481663" cy="533399"/>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AN PAEZ" refreshedDate="45243.767014236109" createdVersion="6" refreshedVersion="6" minRefreshableVersion="3" recordCount="9" xr:uid="{00000000-000A-0000-FFFF-FFFF75000000}">
  <cacheSource type="worksheet">
    <worksheetSource ref="B4:D13" sheet="Agua vertida nacional"/>
  </cacheSource>
  <cacheFields count="3">
    <cacheField name="Año" numFmtId="0">
      <sharedItems containsSemiMixedTypes="0" containsString="0" containsNumber="1" containsInteger="1" minValue="2014" maxValue="2022" count="9">
        <n v="2014"/>
        <n v="2015"/>
        <n v="2016"/>
        <n v="2017"/>
        <n v="2018"/>
        <n v="2019"/>
        <n v="2020"/>
        <n v="2021"/>
        <n v="2022"/>
      </sharedItems>
    </cacheField>
    <cacheField name="Volumen de agua vertida_x000a_(Millones de m3)" numFmtId="0">
      <sharedItems containsSemiMixedTypes="0" containsString="0" containsNumber="1" minValue="129.76" maxValue="273.39999999999998"/>
    </cacheField>
    <cacheField name="Variación Anual*1  %" numFmtId="0">
      <sharedItems containsString="0" containsBlank="1" containsNumber="1" minValue="-0.45683979517190926" maxValue="0.68246153846153834"/>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AN PAEZ" refreshedDate="45243.767706597224" createdVersion="6" refreshedVersion="6" minRefreshableVersion="3" recordCount="29" xr:uid="{00000000-000A-0000-FFFF-FFFF74000000}">
  <cacheSource type="worksheet">
    <worksheetSource ref="A1:J30" sheet="Grafica departamental"/>
  </cacheSource>
  <cacheFields count="10">
    <cacheField name="Depto" numFmtId="0">
      <sharedItems count="29">
        <s v="AMAZONAS "/>
        <s v="ANTIOQUIA"/>
        <s v="ARAUCA"/>
        <s v="ATLÁNTICO"/>
        <s v="BOGOTÁ D,C"/>
        <s v="BOLIVAR"/>
        <s v="BOYACÁ"/>
        <s v="CALDAS"/>
        <s v="CAQUETÁ"/>
        <s v="CASANARE"/>
        <s v="CAUCA"/>
        <s v="CESAR"/>
        <s v="CORDOBA"/>
        <s v="CUNDINAMARCA"/>
        <s v="GUAINÍA"/>
        <s v="HUILA"/>
        <s v="LA GUAJIRA"/>
        <s v="MAGDALENA"/>
        <s v="META"/>
        <s v="NARIÑO"/>
        <s v="NORTE DE SANTANDER"/>
        <s v="PUTUMAYO"/>
        <s v="QUINDÍO"/>
        <s v="RISARALDA"/>
        <s v="SANTANDER"/>
        <s v="SUCRE"/>
        <s v="TOLIMA"/>
        <s v="VALLE DEL CAUCA"/>
        <s v="VICHADA"/>
      </sharedItems>
    </cacheField>
    <cacheField name="2014" numFmtId="0">
      <sharedItems containsSemiMixedTypes="0" containsString="0" containsNumber="1" minValue="0" maxValue="57.521546669999999"/>
    </cacheField>
    <cacheField name="2015" numFmtId="0">
      <sharedItems containsSemiMixedTypes="0" containsString="0" containsNumber="1" minValue="0" maxValue="62.59037464"/>
    </cacheField>
    <cacheField name="2016" numFmtId="0">
      <sharedItems containsSemiMixedTypes="0" containsString="0" containsNumber="1" minValue="0" maxValue="142.55061588999999"/>
    </cacheField>
    <cacheField name="2017" numFmtId="0">
      <sharedItems containsSemiMixedTypes="0" containsString="0" containsNumber="1" minValue="0" maxValue="57.847515860000001"/>
    </cacheField>
    <cacheField name="2018" numFmtId="0">
      <sharedItems containsSemiMixedTypes="0" containsString="0" containsNumber="1" minValue="0" maxValue="60.58"/>
    </cacheField>
    <cacheField name="2019" numFmtId="0">
      <sharedItems containsSemiMixedTypes="0" containsString="0" containsNumber="1" minValue="0" maxValue="57.538440000000001"/>
    </cacheField>
    <cacheField name="2020" numFmtId="0">
      <sharedItems containsSemiMixedTypes="0" containsString="0" containsNumber="1" minValue="0" maxValue="52.897384819999999"/>
    </cacheField>
    <cacheField name="2021" numFmtId="0">
      <sharedItems containsSemiMixedTypes="0" containsString="0" containsNumber="1" minValue="0" maxValue="53.011000000000003"/>
    </cacheField>
    <cacheField name="2022" numFmtId="0">
      <sharedItems containsSemiMixedTypes="0" containsString="0" containsNumber="1" minValue="0" maxValue="79.280317499999995"/>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AN PAEZ" refreshedDate="45243.797665625003" createdVersion="6" refreshedVersion="6" minRefreshableVersion="3" recordCount="39" xr:uid="{00000000-000A-0000-FFFF-FFFF76000000}">
  <cacheSource type="worksheet">
    <worksheetSource ref="A1:J40" sheet="Grafica AA"/>
  </cacheSource>
  <cacheFields count="10">
    <cacheField name="AA" numFmtId="0">
      <sharedItems count="39">
        <s v="AMB"/>
        <s v="AMVA"/>
        <s v="ANLA"/>
        <s v="CAM"/>
        <s v="CAR"/>
        <s v="CARDER"/>
        <s v="CARDIQUE"/>
        <s v="CARSUCRE"/>
        <s v="CAS"/>
        <s v="CDA"/>
        <s v="CDMB"/>
        <s v="CORANTIOQUIA"/>
        <s v="CORMACARENA"/>
        <s v="CORNARE"/>
        <s v="CORPAMAG"/>
        <s v="CORPOAMAZONIA"/>
        <s v="CORPOBOYACA"/>
        <s v="CORPOCALDAS"/>
        <s v="CORPOCESAR "/>
        <s v="CORPOCHIVOR"/>
        <s v="CORPOGUAJIRA"/>
        <s v="CORPOGUAVIO"/>
        <s v="CORPONARIÑO"/>
        <s v="CORPONOR"/>
        <s v="CORPORINOQUIA"/>
        <s v="CORPOURABA"/>
        <s v="CORTOLIMA"/>
        <s v="CRA"/>
        <s v="CRC"/>
        <s v="CRQ"/>
        <s v="CSB"/>
        <s v="CVC"/>
        <s v="CVS"/>
        <s v="DADSA"/>
        <s v="DAGMA"/>
        <s v="EPA CARTAGENA"/>
        <s v="EPA BUENAVENTURA"/>
        <s v="EPA BARRANQUILLA"/>
        <s v="SDA"/>
      </sharedItems>
    </cacheField>
    <cacheField name="2014" numFmtId="0">
      <sharedItems containsSemiMixedTypes="0" containsString="0" containsNumber="1" minValue="0" maxValue="57.365186829999999"/>
    </cacheField>
    <cacheField name="2015" numFmtId="0">
      <sharedItems containsSemiMixedTypes="0" containsString="0" containsNumber="1" minValue="0" maxValue="60.096747499999999"/>
    </cacheField>
    <cacheField name="2016" numFmtId="0">
      <sharedItems containsSemiMixedTypes="0" containsString="0" containsNumber="1" minValue="0" maxValue="140.01144468999999"/>
    </cacheField>
    <cacheField name="2017" numFmtId="0">
      <sharedItems containsSemiMixedTypes="0" containsString="0" containsNumber="1" minValue="0" maxValue="55.228267090000003"/>
    </cacheField>
    <cacheField name="2018" numFmtId="0">
      <sharedItems containsSemiMixedTypes="0" containsString="0" containsNumber="1" minValue="0" maxValue="58.303603340000002"/>
    </cacheField>
    <cacheField name="2019" numFmtId="0">
      <sharedItems containsSemiMixedTypes="0" containsString="0" containsNumber="1" minValue="0" maxValue="55.089424360000002"/>
    </cacheField>
    <cacheField name="2020" numFmtId="0">
      <sharedItems containsSemiMixedTypes="0" containsString="0" containsNumber="1" minValue="1.1999999999999999E-6" maxValue="50.168196380000005"/>
    </cacheField>
    <cacheField name="2021" numFmtId="0">
      <sharedItems containsSemiMixedTypes="0" containsString="0" containsNumber="1" minValue="0" maxValue="50.33"/>
    </cacheField>
    <cacheField name="2022" numFmtId="0">
      <sharedItems containsSemiMixedTypes="0" containsString="0" containsNumber="1" minValue="0" maxValue="76.442265980000002"/>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
  <r>
    <x v="0"/>
    <n v="260.7"/>
    <m/>
  </r>
  <r>
    <x v="1"/>
    <n v="162.5"/>
    <n v="-0.37667817414652854"/>
  </r>
  <r>
    <x v="2"/>
    <n v="273.39999999999998"/>
    <n v="0.68246153846153834"/>
  </r>
  <r>
    <x v="3"/>
    <n v="148.5"/>
    <n v="-0.45683979517190926"/>
  </r>
  <r>
    <x v="4"/>
    <n v="145.19999999999999"/>
    <n v="-2.2222222222222299E-2"/>
  </r>
  <r>
    <x v="5"/>
    <n v="143.62"/>
    <n v="-1.088154269972441E-2"/>
  </r>
  <r>
    <x v="6"/>
    <n v="129.76"/>
    <n v="-9.6504665088427893E-2"/>
  </r>
  <r>
    <x v="7"/>
    <n v="136.71"/>
    <n v="0.05"/>
  </r>
  <r>
    <x v="8"/>
    <n v="191.79"/>
    <n v="0.40289664252797874"/>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9">
  <r>
    <x v="0"/>
    <n v="3.9649999999999998E-3"/>
    <n v="0"/>
    <n v="0"/>
    <n v="7.30016E-3"/>
    <n v="8.5147199999999999E-3"/>
    <n v="0.10421"/>
    <n v="9.9939999999999994E-3"/>
    <n v="0"/>
    <n v="1.0423180000000001E-2"/>
  </r>
  <r>
    <x v="1"/>
    <n v="33.4412600400114"/>
    <n v="21.752704809999997"/>
    <n v="13.551851970000001"/>
    <n v="14.44305168"/>
    <n v="20.149999999999999"/>
    <n v="15.237489999999999"/>
    <n v="10.663809259999999"/>
    <n v="14.76"/>
    <n v="38.683046979999993"/>
  </r>
  <r>
    <x v="2"/>
    <n v="2.336E-5"/>
    <n v="3.8099999999999999E-4"/>
    <n v="1.3300000000000001E-4"/>
    <n v="6.4999999999999997E-4"/>
    <n v="0"/>
    <n v="7.6000000000000004E-4"/>
    <n v="1.5119999999999999E-4"/>
    <n v="3.8999999999999999E-4"/>
    <n v="4.84E-4"/>
  </r>
  <r>
    <x v="3"/>
    <n v="17.68162521"/>
    <n v="14.01124357"/>
    <n v="57.036870569999998"/>
    <n v="15.34201551"/>
    <n v="14.127865829999999"/>
    <n v="12.7948"/>
    <n v="14.318457710000001"/>
    <n v="15.685"/>
    <n v="13.405688199999998"/>
  </r>
  <r>
    <x v="4"/>
    <n v="9.1154498000000004"/>
    <n v="9.4656987299999997"/>
    <n v="9.0009435299999989"/>
    <n v="6.47564063"/>
    <n v="7.59"/>
    <n v="4.8920699999999995"/>
    <n v="6.0130916699999997"/>
    <n v="8.2940000000000005"/>
    <n v="7.2827657099999996"/>
  </r>
  <r>
    <x v="5"/>
    <n v="2.68152781"/>
    <n v="3.31205142"/>
    <n v="3.6487747100000001"/>
    <n v="5.2043189000000005"/>
    <n v="1.7244116299999999"/>
    <n v="2.0243000000000002"/>
    <n v="6.3632361799999995"/>
    <n v="8.3800000000000008"/>
    <n v="3.05551336"/>
  </r>
  <r>
    <x v="6"/>
    <n v="0.43301074000000001"/>
    <n v="1.3694843999999999"/>
    <n v="1.05185021"/>
    <n v="0.70085785"/>
    <n v="0.60913941999999999"/>
    <n v="0.62378"/>
    <n v="0.88746248999999999"/>
    <n v="0.38200000000000001"/>
    <n v="1.19443396"/>
  </r>
  <r>
    <x v="7"/>
    <n v="3.0914880400000002"/>
    <n v="2.1786887799999999"/>
    <n v="2.1971346700000001"/>
    <n v="2.1630243500000002"/>
    <n v="2.5157551600000003"/>
    <n v="2.4800200000000001"/>
    <n v="2.3951293100000002"/>
    <n v="2.3820000000000001"/>
    <n v="1.4108831399999999"/>
  </r>
  <r>
    <x v="8"/>
    <n v="0"/>
    <n v="0"/>
    <n v="0"/>
    <n v="1.48117E-3"/>
    <n v="4.6741100000000001E-2"/>
    <n v="0.20316000000000001"/>
    <n v="6.1026999999999998E-2"/>
    <n v="0.14599999999999999"/>
    <n v="0.10204006"/>
  </r>
  <r>
    <x v="9"/>
    <n v="4.2184199999999998E-2"/>
    <n v="4.886969E-2"/>
    <n v="7.7607899999999994E-2"/>
    <n v="8.8532169999999993E-2"/>
    <n v="0.12162532000000001"/>
    <n v="0.29717000000000005"/>
    <n v="0.24486782999999998"/>
    <n v="0.872"/>
    <n v="0.39106072999999997"/>
  </r>
  <r>
    <x v="10"/>
    <n v="16.221436499999999"/>
    <n v="15.248874199999999"/>
    <n v="18.698271129999998"/>
    <n v="19.462881879999998"/>
    <n v="16.949601210000001"/>
    <n v="17.655259999999998"/>
    <n v="15.951282769999999"/>
    <n v="15.6"/>
    <n v="17.08590942"/>
  </r>
  <r>
    <x v="11"/>
    <n v="0.58840051999999998"/>
    <n v="0.28061159999999996"/>
    <n v="0.30875271000000004"/>
    <n v="0.94615939999999998"/>
    <n v="0.67268622"/>
    <n v="0.55658000000000007"/>
    <n v="0.55321450000000005"/>
    <n v="0.79"/>
    <n v="0.58785399999999999"/>
  </r>
  <r>
    <x v="12"/>
    <n v="0.37006600000000001"/>
    <n v="0.22605720000000001"/>
    <n v="0.94176719999999992"/>
    <n v="1.1961105700000001"/>
    <n v="0.93642080000000005"/>
    <n v="0.32486000000000004"/>
    <n v="0.47272572999999996"/>
    <n v="0.17899999999999999"/>
    <n v="0.37145909999999999"/>
  </r>
  <r>
    <x v="13"/>
    <n v="33.775173289999998"/>
    <n v="22.576191859999998"/>
    <n v="15.84930267"/>
    <n v="14.950491529999999"/>
    <n v="6.90493325"/>
    <n v="6.7875900000000007"/>
    <n v="6.83553809"/>
    <n v="8.673"/>
    <n v="8.12192033"/>
  </r>
  <r>
    <x v="14"/>
    <n v="0"/>
    <n v="1.8999999999999998E-6"/>
    <n v="0"/>
    <n v="0"/>
    <n v="0"/>
    <n v="2.0000000000000002E-5"/>
    <n v="1.1999999999999999E-6"/>
    <n v="9.9999999999999995E-7"/>
    <n v="0"/>
  </r>
  <r>
    <x v="15"/>
    <n v="0.24377994"/>
    <n v="0.24660856"/>
    <n v="0.16456206000000001"/>
    <n v="0.24217727999999999"/>
    <n v="0.18259729999999999"/>
    <n v="0.32562000000000002"/>
    <n v="0.32464752000000002"/>
    <n v="0.36899999999999999"/>
    <n v="0.61490730000000005"/>
  </r>
  <r>
    <x v="16"/>
    <n v="3.5179999999999999E-3"/>
    <n v="9.0779999999999993E-3"/>
    <n v="3.8279999999999998E-3"/>
    <n v="0.24356203900000001"/>
    <n v="1.00342E-2"/>
    <n v="6.2700000000000006E-2"/>
    <n v="5.5952600000000003E-3"/>
    <n v="1E-3"/>
    <n v="1.7757300000000001E-3"/>
  </r>
  <r>
    <x v="17"/>
    <n v="57.486362229999997"/>
    <n v="0.50218176999999997"/>
    <n v="1.11165549"/>
    <n v="0.39694499999999999"/>
    <n v="0.32442541999999996"/>
    <n v="0.42714999999999997"/>
    <n v="0.51327929999999999"/>
    <n v="0.58799999999999997"/>
    <n v="0.71335896999999993"/>
  </r>
  <r>
    <x v="18"/>
    <n v="0.31433658000000003"/>
    <n v="0.21419769"/>
    <n v="0.12009629399999999"/>
    <n v="0.29309084999999996"/>
    <n v="0.53963298999999998"/>
    <n v="0.30279"/>
    <n v="0.50487013999999997"/>
    <n v="0.83799999999999997"/>
    <n v="0.34450521000000001"/>
  </r>
  <r>
    <x v="19"/>
    <n v="0.95115700000000003"/>
    <n v="1.6223000000000001E-2"/>
    <n v="0.165247"/>
    <n v="8.6089512000000007E-2"/>
    <n v="0.14992223000000002"/>
    <n v="0.11072"/>
    <n v="8.5770600000000002E-2"/>
    <n v="0.09"/>
    <n v="0.14978879"/>
  </r>
  <r>
    <x v="20"/>
    <n v="0.25783007999999996"/>
    <n v="0.30859470999999999"/>
    <n v="0.1235868"/>
    <n v="0.25469748999999997"/>
    <n v="0.30740228999999997"/>
    <n v="0.34106999999999998"/>
    <n v="0.21827535999999997"/>
    <n v="0.14199999999999999"/>
    <n v="0.19560574999999999"/>
  </r>
  <r>
    <x v="21"/>
    <n v="0"/>
    <n v="0"/>
    <n v="0"/>
    <n v="3.1900000000000001E-3"/>
    <n v="7.0500000000000006E-5"/>
    <n v="1E-4"/>
    <n v="4.1894582200000006"/>
    <n v="0"/>
    <n v="0"/>
  </r>
  <r>
    <x v="22"/>
    <n v="17.531836429999998"/>
    <n v="0.54492019999999997"/>
    <n v="0.45972932"/>
    <n v="0.64740943999999989"/>
    <n v="1.8527162399999999"/>
    <n v="0.95414999999999994"/>
    <n v="0"/>
    <n v="0.83799999999999997"/>
    <n v="0.74791003"/>
  </r>
  <r>
    <x v="23"/>
    <n v="5.1915691800000001"/>
    <n v="5.4455375799999999"/>
    <n v="4.7293319299999999"/>
    <n v="5.6247715700000001"/>
    <n v="6.23"/>
    <n v="7.8890100000000007"/>
    <n v="5.0994970400000001"/>
    <n v="1.774"/>
    <n v="4.2219524699999997"/>
  </r>
  <r>
    <x v="24"/>
    <n v="3.0238441000000003"/>
    <n v="1.70008242"/>
    <n v="1.2965340900000002"/>
    <n v="1.4779992900000001"/>
    <n v="2.4205353500000002"/>
    <n v="11.49091"/>
    <n v="0.79909180000000002"/>
    <n v="2.4220000000000002"/>
    <n v="13.564039529999999"/>
  </r>
  <r>
    <x v="25"/>
    <n v="0.23841870999999998"/>
    <n v="0.13882559999999999"/>
    <n v="9.292533E-2"/>
    <n v="0.1369504"/>
    <n v="0.13065840000000001"/>
    <n v="8.6489999999999997E-2"/>
    <n v="0.23002135999999998"/>
    <n v="0.26600000000000001"/>
    <n v="0.10566"/>
  </r>
  <r>
    <x v="26"/>
    <n v="0.49846009000000002"/>
    <n v="0.27579729999999997"/>
    <n v="0.1678606"/>
    <n v="0.16604054999999998"/>
    <n v="0.15398807"/>
    <n v="0.10818000000000001"/>
    <n v="0.13043085000000001"/>
    <n v="0.217"/>
    <n v="0.14907120999999998"/>
  </r>
  <r>
    <x v="27"/>
    <n v="57.521546669999999"/>
    <n v="62.59037464"/>
    <n v="142.55061588999999"/>
    <n v="57.847515860000001"/>
    <n v="60.58"/>
    <n v="57.538440000000001"/>
    <n v="52.897384819999999"/>
    <n v="53.011000000000003"/>
    <n v="79.280317499999995"/>
  </r>
  <r>
    <x v="28"/>
    <n v="0"/>
    <n v="0"/>
    <n v="0"/>
    <n v="0"/>
    <n v="0"/>
    <n v="0"/>
    <n v="1.9999999999999999E-6"/>
    <n v="0"/>
    <n v="1.5820000000000001E-3"/>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9">
  <r>
    <x v="0"/>
    <n v="1.0000000000000001E-7"/>
    <n v="2.2915599999999998E-3"/>
    <n v="1.3450000000000001E-3"/>
    <n v="1.5139000000000001E-3"/>
    <n v="1.482E-3"/>
    <n v="1.5349999999999999E-3"/>
    <n v="1.239E-4"/>
    <n v="0"/>
    <n v="0"/>
  </r>
  <r>
    <x v="1"/>
    <n v="28.385564179999996"/>
    <n v="13.58760376"/>
    <n v="9.7327132299999999"/>
    <n v="11.080214160000001"/>
    <n v="12.082177140000001"/>
    <n v="9.845022890000001"/>
    <n v="6.2749250500000002"/>
    <n v="7.14"/>
    <n v="31.102956750000001"/>
  </r>
  <r>
    <x v="2"/>
    <n v="1.9000000000000001E-5"/>
    <n v="1.9000000000000001E-5"/>
    <n v="1.3100000000000001E-4"/>
    <n v="4.6049739999999999E-2"/>
    <n v="0.39460264"/>
    <n v="11.596381750000001"/>
    <n v="5.2834857099999999"/>
    <n v="5.65"/>
    <n v="0.48694103000000005"/>
  </r>
  <r>
    <x v="3"/>
    <n v="0.24377994"/>
    <n v="0.24660856"/>
    <n v="0.16456206000000001"/>
    <n v="0.24217727999999999"/>
    <n v="0.18259729999999999"/>
    <n v="0.32561628000000004"/>
    <n v="0.32464752000000002"/>
    <n v="0.37"/>
    <n v="0.61490730000000005"/>
  </r>
  <r>
    <x v="4"/>
    <n v="33.894367219999999"/>
    <n v="22.717712160000001"/>
    <n v="16.063568719999999"/>
    <n v="15.220322189999999"/>
    <n v="7.1809571299999995"/>
    <n v="7.0096885599999998"/>
    <n v="7.2090818899999993"/>
    <n v="9.92"/>
    <n v="8.303213490000001"/>
  </r>
  <r>
    <x v="5"/>
    <n v="5.1915691800000001"/>
    <n v="5.4455375799999999"/>
    <n v="4.7293319299999999"/>
    <n v="5.6247715700000001"/>
    <n v="6.2364045900000002"/>
    <n v="7.8890070999999997"/>
    <n v="5.0994970400000001"/>
    <n v="1.77"/>
    <n v="4.2219524699999997"/>
  </r>
  <r>
    <x v="6"/>
    <n v="4.0766999999999999E-3"/>
    <n v="0.17208899999999999"/>
    <n v="0.193136"/>
    <n v="0.25485999999999998"/>
    <n v="4.4595999999999997E-2"/>
    <n v="0.33178809999999997"/>
    <n v="4.2974999999999999E-2"/>
    <n v="0.08"/>
    <n v="3.7964879999999999E-2"/>
  </r>
  <r>
    <x v="7"/>
    <n v="0.23841870999999998"/>
    <n v="0.13882559999999999"/>
    <n v="9.292533E-2"/>
    <n v="0.1369504"/>
    <n v="0.13065840000000001"/>
    <n v="8.6489609999999995E-2"/>
    <n v="0.23002135999999998"/>
    <n v="0.27"/>
    <n v="0.10566"/>
  </r>
  <r>
    <x v="8"/>
    <n v="0.25051573999999999"/>
    <n v="9.5779000000000003E-2"/>
    <n v="8.0680100000000005E-2"/>
    <n v="0.16426381000000001"/>
    <n v="0.32993667999999998"/>
    <n v="0.31434413"/>
    <n v="0.40098381999999999"/>
    <n v="0.61"/>
    <n v="11.44963476"/>
  </r>
  <r>
    <x v="9"/>
    <n v="0"/>
    <n v="1.8999999999999998E-6"/>
    <n v="0"/>
    <n v="0"/>
    <n v="0"/>
    <n v="1.59E-5"/>
    <n v="1.1999999999999999E-6"/>
    <n v="1.1000000000000001E-6"/>
    <n v="0"/>
  </r>
  <r>
    <x v="10"/>
    <n v="2.77332826"/>
    <n v="1.6020118600000002"/>
    <n v="1.2145089899999999"/>
    <n v="1.3116939599999999"/>
    <n v="2.0891166700000001"/>
    <n v="2.352104E-2"/>
    <n v="0.39798408000000002"/>
    <n v="1.81"/>
    <n v="2.1144047700000002"/>
  </r>
  <r>
    <x v="11"/>
    <n v="2.8130064000114001"/>
    <n v="3.9654159"/>
    <n v="2.54678366"/>
    <n v="2.6698027999999998"/>
    <n v="2.9205996700000001"/>
    <n v="3.0452587100000001"/>
    <n v="3.0278323199999999"/>
    <n v="5.96"/>
    <n v="5.8051577699999992"/>
  </r>
  <r>
    <x v="12"/>
    <n v="0.31433658000000003"/>
    <n v="0.21419769"/>
    <n v="0.12009629399999999"/>
    <n v="0.29309084999999996"/>
    <n v="0.53963298999999998"/>
    <n v="0.30278551000000004"/>
    <n v="0.50487013999999997"/>
    <n v="0.84"/>
    <n v="0.34450521000000001"/>
  </r>
  <r>
    <x v="13"/>
    <n v="2.1808632700000001"/>
    <n v="4.1098374500000006"/>
    <n v="1.1868241399999999"/>
    <n v="0.59394272999999997"/>
    <n v="5.1614261299999997"/>
    <n v="2.22501127"/>
    <n v="1.0856700800000001"/>
    <n v="1.58"/>
    <n v="1.6736229299999998"/>
  </r>
  <r>
    <x v="14"/>
    <n v="57.365186829999999"/>
    <n v="0.35268607000000002"/>
    <n v="0.94383808999999996"/>
    <n v="0.1792"/>
    <n v="0.18858832"/>
    <n v="0.39963459000000001"/>
    <n v="0.49949682000000001"/>
    <n v="0.57999999999999996"/>
    <n v="0.70364099999999996"/>
  </r>
  <r>
    <x v="15"/>
    <n v="3.9649999999999998E-3"/>
    <n v="0"/>
    <n v="0"/>
    <n v="1.1971330000000001E-2"/>
    <n v="5.5326319999999998E-2"/>
    <n v="0.30747309"/>
    <n v="7.1021000000000001E-2"/>
    <n v="0.16"/>
    <n v="0.11246324000000001"/>
  </r>
  <r>
    <x v="16"/>
    <n v="0.42609353999999999"/>
    <n v="1.3657623999999999"/>
    <n v="1.04761221"/>
    <n v="0.69705784999999998"/>
    <n v="0.60263798000000002"/>
    <n v="0.61756546000000001"/>
    <n v="0.69557548999999996"/>
    <n v="0.38"/>
    <n v="1.1869336799999999"/>
  </r>
  <r>
    <x v="17"/>
    <n v="3.0914880400000002"/>
    <n v="2.1786887799999999"/>
    <n v="2.1971346700000001"/>
    <n v="2.1630243500000002"/>
    <n v="2.5157551600000003"/>
    <n v="2.4800159599999998"/>
    <n v="2.3951293100000002"/>
    <n v="2.38"/>
    <n v="1.4108831399999999"/>
  </r>
  <r>
    <x v="18"/>
    <n v="0.58840051999999998"/>
    <n v="0.28061159999999996"/>
    <n v="0.30875271000000004"/>
    <n v="0.94615939999999998"/>
    <n v="0.67268622"/>
    <n v="0.55658300000000005"/>
    <n v="0.55321450000000005"/>
    <n v="0.79"/>
    <n v="0.58785399999999999"/>
  </r>
  <r>
    <x v="19"/>
    <n v="6.9172000000000001E-3"/>
    <n v="3.722E-3"/>
    <n v="4.2379999999999996E-3"/>
    <n v="3.8E-3"/>
    <n v="6.4999999999999997E-3"/>
    <n v="6.215E-3"/>
    <n v="0.191887"/>
    <n v="1.99E-3"/>
    <n v="7.5002799999999998E-3"/>
  </r>
  <r>
    <x v="20"/>
    <n v="3.5179999999999999E-3"/>
    <n v="9.0779999999999993E-3"/>
    <n v="3.8279999999999998E-3"/>
    <n v="3.43562039"/>
    <n v="1.00342E-2"/>
    <n v="6.2697099999999992E-2"/>
    <n v="5.5952600000000003E-3"/>
    <n v="1.06E-3"/>
    <n v="1.7757300000000001E-3"/>
  </r>
  <r>
    <x v="21"/>
    <n v="0"/>
    <n v="0"/>
    <n v="0"/>
    <n v="0"/>
    <n v="2.1740000000000002E-3"/>
    <n v="6.3010000000000002E-3"/>
    <n v="9.4179999999999993E-3"/>
    <n v="0.01"/>
    <n v="1.6395E-2"/>
  </r>
  <r>
    <x v="22"/>
    <n v="0.95115700000000003"/>
    <n v="1.6223000000000001E-2"/>
    <n v="0.165247"/>
    <n v="8.6089512000000007E-2"/>
    <n v="0.14992223000000002"/>
    <n v="0.1107194"/>
    <n v="8.5770600000000002E-2"/>
    <n v="0.09"/>
    <n v="0.14978879"/>
  </r>
  <r>
    <x v="23"/>
    <n v="0.25783007999999996"/>
    <n v="0.30859470999999999"/>
    <n v="0.1235868"/>
    <n v="0.25469748999999997"/>
    <n v="0.30740228999999997"/>
    <n v="0.34107093999999999"/>
    <n v="0.21827535999999997"/>
    <n v="0.14000000000000001"/>
    <n v="0.19560574999999999"/>
  </r>
  <r>
    <x v="24"/>
    <n v="4.2207559999999998E-2"/>
    <n v="4.925069E-2"/>
    <n v="7.7740899999999988E-2"/>
    <n v="8.9182170000000005E-2"/>
    <n v="0.12162676"/>
    <n v="0.29793044000000002"/>
    <n v="0.24502093"/>
    <n v="0.87"/>
    <n v="0.39311256"/>
  </r>
  <r>
    <x v="25"/>
    <n v="6.1826190000000003E-2"/>
    <n v="8.9847700000000003E-2"/>
    <n v="8.553094E-2"/>
    <n v="8.2129389999999997E-2"/>
    <n v="8.8616320000000012E-2"/>
    <n v="0.10494805"/>
    <n v="0.26312971000000002"/>
    <n v="0.06"/>
    <n v="8.2529329999999998E-2"/>
  </r>
  <r>
    <x v="26"/>
    <n v="0.49846009000000002"/>
    <n v="0.27579729999999997"/>
    <n v="0.1678606"/>
    <n v="0.16604054999999998"/>
    <n v="0.15398807"/>
    <n v="0.10528731"/>
    <n v="0.12729674999999999"/>
    <n v="0.22"/>
    <n v="0.14648621000000001"/>
  </r>
  <r>
    <x v="27"/>
    <n v="3.13279394"/>
    <n v="0.59428381000000008"/>
    <n v="1.55065074"/>
    <n v="1.04070887"/>
    <n v="1.2384722800000001"/>
    <n v="1.2629842600000001"/>
    <n v="1.21596762"/>
    <n v="1.82"/>
    <n v="2.0373724800000002"/>
  </r>
  <r>
    <x v="28"/>
    <n v="16.221436499999999"/>
    <n v="15.248874199999999"/>
    <n v="18.698271129999998"/>
    <n v="19.46247988"/>
    <n v="16.949551670000002"/>
    <n v="17.65520296"/>
    <n v="15.95107677"/>
    <n v="15.6"/>
    <n v="17.085877719999999"/>
  </r>
  <r>
    <x v="29"/>
    <n v="17.531836429999998"/>
    <n v="0.54492019999999997"/>
    <n v="0.45972932"/>
    <n v="0.6468614399999999"/>
    <n v="1.55259624"/>
    <n v="0.95414518000000004"/>
    <n v="4.1894582200000006"/>
    <n v="0.84"/>
    <n v="0.74791003"/>
  </r>
  <r>
    <x v="30"/>
    <n v="0"/>
    <n v="0"/>
    <n v="0"/>
    <n v="0"/>
    <n v="0"/>
    <n v="0"/>
    <n v="0.16330790000000001"/>
    <n v="1.08E-3"/>
    <n v="7.0976899999999996E-2"/>
  </r>
  <r>
    <x v="31"/>
    <n v="54.987206950000001"/>
    <n v="60.096747499999999"/>
    <n v="140.01144468999999"/>
    <n v="55.228267090000003"/>
    <n v="58.303603340000002"/>
    <n v="55.089424360000002"/>
    <n v="50.168196380000005"/>
    <n v="50.33"/>
    <n v="76.442265980000002"/>
  </r>
  <r>
    <x v="32"/>
    <n v="0.37006600000000001"/>
    <n v="0.22605720000000001"/>
    <n v="0.94176719999999992"/>
    <n v="1.1961105700000001"/>
    <n v="0.93642080000000005"/>
    <n v="0.32486246000000002"/>
    <n v="0.47272572999999996"/>
    <n v="0.18"/>
    <n v="0.37145909999999999"/>
  </r>
  <r>
    <x v="33"/>
    <n v="0.12117539999999999"/>
    <n v="0.14949570000000001"/>
    <n v="0.16781740000000001"/>
    <n v="0.21774499999999999"/>
    <n v="0.13583710000000002"/>
    <n v="2.75111E-2"/>
    <n v="1.378248E-2"/>
    <n v="0.01"/>
    <n v="9.7179699999999994E-3"/>
  </r>
  <r>
    <x v="34"/>
    <n v="2.5322487200000001"/>
    <n v="2.4915271400000001"/>
    <n v="2.5370992000000001"/>
    <n v="2.6175027700000002"/>
    <n v="2.4302010380000003"/>
    <n v="2.4478467940000002"/>
    <n v="2.7277504399999999"/>
    <n v="2.68"/>
    <n v="2.8373437699999999"/>
  </r>
  <r>
    <x v="35"/>
    <n v="2.6774511099999998"/>
    <n v="3.1399624199999998"/>
    <n v="3.4556387100000001"/>
    <n v="2.2832330000000001"/>
    <n v="1.66857967"/>
    <n v="1.68344345"/>
    <n v="1.43422122"/>
    <n v="3.22"/>
    <n v="2.9258747400000003"/>
  </r>
  <r>
    <x v="36"/>
    <n v="2.091E-3"/>
    <n v="2.0999999999999999E-3"/>
    <n v="2.0720000000000001E-3"/>
    <n v="1.7459999999999999E-3"/>
    <n v="1.5975E-3"/>
    <n v="1.0735E-3"/>
    <n v="1.438E-3"/>
    <n v="1.1000000000000001E-3"/>
    <n v="7.0775000000000005E-4"/>
  </r>
  <r>
    <x v="37"/>
    <n v="14.548831269999999"/>
    <n v="13.416959759999999"/>
    <n v="55.486219829999996"/>
    <n v="13.945253359999999"/>
    <n v="13.310245630000001"/>
    <n v="11.12069606"/>
    <n v="12.56092827"/>
    <n v="13.31"/>
    <n v="10.92949572"/>
  </r>
  <r>
    <x v="38"/>
    <n v="8.9962368699999988"/>
    <n v="9.3241594299999999"/>
    <n v="8.7865464800000002"/>
    <n v="6.2004796300000002"/>
    <n v="6.42295953"/>
    <n v="4.6592679100000005"/>
    <n v="5.6265303399999995"/>
    <n v="7.03"/>
    <n v="7.079064429999999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location ref="A2:B12" firstHeaderRow="1" firstDataRow="1" firstDataCol="1"/>
  <pivotFields count="3">
    <pivotField axis="axisRow" showAll="0">
      <items count="10">
        <item x="0"/>
        <item x="1"/>
        <item x="2"/>
        <item x="3"/>
        <item x="4"/>
        <item x="5"/>
        <item x="6"/>
        <item x="7"/>
        <item x="8"/>
        <item t="default"/>
      </items>
    </pivotField>
    <pivotField dataField="1" showAll="0"/>
    <pivotField showAll="0"/>
  </pivotFields>
  <rowFields count="1">
    <field x="0"/>
  </rowFields>
  <rowItems count="10">
    <i>
      <x/>
    </i>
    <i>
      <x v="1"/>
    </i>
    <i>
      <x v="2"/>
    </i>
    <i>
      <x v="3"/>
    </i>
    <i>
      <x v="4"/>
    </i>
    <i>
      <x v="5"/>
    </i>
    <i>
      <x v="6"/>
    </i>
    <i>
      <x v="7"/>
    </i>
    <i>
      <x v="8"/>
    </i>
    <i t="grand">
      <x/>
    </i>
  </rowItems>
  <colItems count="1">
    <i/>
  </colItems>
  <dataFields count="1">
    <dataField name="Suma de Volumen de agua vertida" fld="1" baseField="0" baseItem="5"/>
  </dataFields>
  <chartFormats count="1">
    <chartFormat chart="0"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TablaDinámica1"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location ref="M1:V31" firstHeaderRow="0" firstDataRow="1" firstDataCol="1"/>
  <pivotFields count="10">
    <pivotField axis="axisRow" showAll="0">
      <items count="30">
        <item x="0"/>
        <item x="1"/>
        <item x="2"/>
        <item x="3"/>
        <item x="4"/>
        <item x="5"/>
        <item x="6"/>
        <item x="7"/>
        <item x="8"/>
        <item x="9"/>
        <item x="10"/>
        <item x="11"/>
        <item x="12"/>
        <item x="13"/>
        <item x="14"/>
        <item x="15"/>
        <item x="16"/>
        <item x="17"/>
        <item x="18"/>
        <item x="19"/>
        <item x="20"/>
        <item x="21"/>
        <item x="22"/>
        <item x="23"/>
        <item x="24"/>
        <item x="25"/>
        <item x="26"/>
        <item x="27"/>
        <item x="28"/>
        <item t="default"/>
      </items>
    </pivotField>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defaultSubtotal="0"/>
  </pivotFields>
  <rowFields count="1">
    <field x="0"/>
  </rowFields>
  <rowItems count="30">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t="grand">
      <x/>
    </i>
  </rowItems>
  <colFields count="1">
    <field x="-2"/>
  </colFields>
  <colItems count="9">
    <i>
      <x/>
    </i>
    <i i="1">
      <x v="1"/>
    </i>
    <i i="2">
      <x v="2"/>
    </i>
    <i i="3">
      <x v="3"/>
    </i>
    <i i="4">
      <x v="4"/>
    </i>
    <i i="5">
      <x v="5"/>
    </i>
    <i i="6">
      <x v="6"/>
    </i>
    <i i="7">
      <x v="7"/>
    </i>
    <i i="8">
      <x v="8"/>
    </i>
  </colItems>
  <dataFields count="9">
    <dataField name="Suma de 2014" fld="1" baseField="0" baseItem="0"/>
    <dataField name="Suma de 2015" fld="2" baseField="0" baseItem="0"/>
    <dataField name="Suma de 2016" fld="3" baseField="0" baseItem="0"/>
    <dataField name="Suma de 2017" fld="4" baseField="0" baseItem="0"/>
    <dataField name="Suma de 2018" fld="5" baseField="0" baseItem="0"/>
    <dataField name="Suma de 2019" fld="6" baseField="0" baseItem="0"/>
    <dataField name="Suma de 2020" fld="7" baseField="0" baseItem="0"/>
    <dataField name="Suma de 2021" fld="8" baseField="0" baseItem="0"/>
    <dataField name="Cuenta de 2022" fld="9" subtotal="count" baseField="0" baseItem="0"/>
  </dataFields>
  <chartFormats count="9">
    <chartFormat chart="0" format="120" series="1">
      <pivotArea type="data" outline="0" fieldPosition="0">
        <references count="1">
          <reference field="4294967294" count="1" selected="0">
            <x v="0"/>
          </reference>
        </references>
      </pivotArea>
    </chartFormat>
    <chartFormat chart="0" format="121" series="1">
      <pivotArea type="data" outline="0" fieldPosition="0">
        <references count="1">
          <reference field="4294967294" count="1" selected="0">
            <x v="1"/>
          </reference>
        </references>
      </pivotArea>
    </chartFormat>
    <chartFormat chart="0" format="122" series="1">
      <pivotArea type="data" outline="0" fieldPosition="0">
        <references count="1">
          <reference field="4294967294" count="1" selected="0">
            <x v="2"/>
          </reference>
        </references>
      </pivotArea>
    </chartFormat>
    <chartFormat chart="0" format="123" series="1">
      <pivotArea type="data" outline="0" fieldPosition="0">
        <references count="1">
          <reference field="4294967294" count="1" selected="0">
            <x v="3"/>
          </reference>
        </references>
      </pivotArea>
    </chartFormat>
    <chartFormat chart="0" format="124" series="1">
      <pivotArea type="data" outline="0" fieldPosition="0">
        <references count="1">
          <reference field="4294967294" count="1" selected="0">
            <x v="4"/>
          </reference>
        </references>
      </pivotArea>
    </chartFormat>
    <chartFormat chart="0" format="125" series="1">
      <pivotArea type="data" outline="0" fieldPosition="0">
        <references count="1">
          <reference field="4294967294" count="1" selected="0">
            <x v="5"/>
          </reference>
        </references>
      </pivotArea>
    </chartFormat>
    <chartFormat chart="0" format="126" series="1">
      <pivotArea type="data" outline="0" fieldPosition="0">
        <references count="1">
          <reference field="4294967294" count="1" selected="0">
            <x v="6"/>
          </reference>
        </references>
      </pivotArea>
    </chartFormat>
    <chartFormat chart="0" format="127" series="1">
      <pivotArea type="data" outline="0" fieldPosition="0">
        <references count="1">
          <reference field="4294967294" count="1" selected="0">
            <x v="7"/>
          </reference>
        </references>
      </pivotArea>
    </chartFormat>
    <chartFormat chart="0" format="128" series="1">
      <pivotArea type="data" outline="0" fieldPosition="0">
        <references count="1">
          <reference field="4294967294" count="1" selected="0">
            <x v="8"/>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Dinámica2"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location ref="N1:W41" firstHeaderRow="0" firstDataRow="1" firstDataCol="1"/>
  <pivotFields count="10">
    <pivotField axis="axisRow" showAll="0">
      <items count="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7"/>
        <item x="36"/>
        <item x="35"/>
        <item x="38"/>
        <item t="default"/>
      </items>
    </pivotField>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s>
  <rowFields count="1">
    <field x="0"/>
  </rowFields>
  <rowItems count="40">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t="grand">
      <x/>
    </i>
  </rowItems>
  <colFields count="1">
    <field x="-2"/>
  </colFields>
  <colItems count="9">
    <i>
      <x/>
    </i>
    <i i="1">
      <x v="1"/>
    </i>
    <i i="2">
      <x v="2"/>
    </i>
    <i i="3">
      <x v="3"/>
    </i>
    <i i="4">
      <x v="4"/>
    </i>
    <i i="5">
      <x v="5"/>
    </i>
    <i i="6">
      <x v="6"/>
    </i>
    <i i="7">
      <x v="7"/>
    </i>
    <i i="8">
      <x v="8"/>
    </i>
  </colItems>
  <dataFields count="9">
    <dataField name="Suma de 2014" fld="1" baseField="0" baseItem="0"/>
    <dataField name="Suma de 2015" fld="2" baseField="0" baseItem="0"/>
    <dataField name="Suma de 2016" fld="3" baseField="0" baseItem="0"/>
    <dataField name="Suma de 2017" fld="4" baseField="0" baseItem="0"/>
    <dataField name="Suma de 2018" fld="5" baseField="0" baseItem="0"/>
    <dataField name="Suma de 2019" fld="6" baseField="0" baseItem="0"/>
    <dataField name="Suma de 2020" fld="7" baseField="0" baseItem="0"/>
    <dataField name="Suma de 2021" fld="8" baseField="0" baseItem="0"/>
    <dataField name="Suma de 2022" fld="9" baseField="0" baseItem="10"/>
  </dataFields>
  <chartFormats count="9">
    <chartFormat chart="0" format="9" series="1">
      <pivotArea type="data" outline="0" fieldPosition="0">
        <references count="1">
          <reference field="4294967294" count="1" selected="0">
            <x v="0"/>
          </reference>
        </references>
      </pivotArea>
    </chartFormat>
    <chartFormat chart="0" format="10" series="1">
      <pivotArea type="data" outline="0" fieldPosition="0">
        <references count="1">
          <reference field="4294967294" count="1" selected="0">
            <x v="1"/>
          </reference>
        </references>
      </pivotArea>
    </chartFormat>
    <chartFormat chart="0" format="11" series="1">
      <pivotArea type="data" outline="0" fieldPosition="0">
        <references count="1">
          <reference field="4294967294" count="1" selected="0">
            <x v="2"/>
          </reference>
        </references>
      </pivotArea>
    </chartFormat>
    <chartFormat chart="0" format="12" series="1">
      <pivotArea type="data" outline="0" fieldPosition="0">
        <references count="1">
          <reference field="4294967294" count="1" selected="0">
            <x v="3"/>
          </reference>
        </references>
      </pivotArea>
    </chartFormat>
    <chartFormat chart="0" format="13" series="1">
      <pivotArea type="data" outline="0" fieldPosition="0">
        <references count="1">
          <reference field="4294967294" count="1" selected="0">
            <x v="4"/>
          </reference>
        </references>
      </pivotArea>
    </chartFormat>
    <chartFormat chart="0" format="14" series="1">
      <pivotArea type="data" outline="0" fieldPosition="0">
        <references count="1">
          <reference field="4294967294" count="1" selected="0">
            <x v="5"/>
          </reference>
        </references>
      </pivotArea>
    </chartFormat>
    <chartFormat chart="0" format="15" series="1">
      <pivotArea type="data" outline="0" fieldPosition="0">
        <references count="1">
          <reference field="4294967294" count="1" selected="0">
            <x v="6"/>
          </reference>
        </references>
      </pivotArea>
    </chartFormat>
    <chartFormat chart="0" format="16" series="1">
      <pivotArea type="data" outline="0" fieldPosition="0">
        <references count="1">
          <reference field="4294967294" count="1" selected="0">
            <x v="7"/>
          </reference>
        </references>
      </pivotArea>
    </chartFormat>
    <chartFormat chart="0" format="17" series="1">
      <pivotArea type="data" outline="0" fieldPosition="0">
        <references count="1">
          <reference field="4294967294" count="1" selected="0">
            <x v="8"/>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ivotTable" Target="../pivotTables/pivotTable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13"/>
  <sheetViews>
    <sheetView tabSelected="1" workbookViewId="0"/>
  </sheetViews>
  <sheetFormatPr baseColWidth="10" defaultColWidth="11.42578125" defaultRowHeight="15" x14ac:dyDescent="0.25"/>
  <cols>
    <col min="1" max="1" width="11.42578125" style="26"/>
    <col min="2" max="2" width="18.28515625" style="26" customWidth="1"/>
    <col min="3" max="3" width="79.5703125" style="26" customWidth="1"/>
    <col min="4" max="4" width="21.140625" style="26" customWidth="1"/>
    <col min="5" max="16384" width="11.42578125" style="26"/>
  </cols>
  <sheetData>
    <row r="3" spans="2:4" ht="36" customHeight="1" x14ac:dyDescent="0.25"/>
    <row r="7" spans="2:4" ht="16.5" x14ac:dyDescent="0.25">
      <c r="B7" s="76" t="s">
        <v>246</v>
      </c>
      <c r="C7" s="76"/>
      <c r="D7" s="76"/>
    </row>
    <row r="8" spans="2:4" ht="17.25" x14ac:dyDescent="0.3">
      <c r="B8" s="27" t="s">
        <v>1</v>
      </c>
      <c r="C8" s="28"/>
      <c r="D8" s="29" t="s">
        <v>2</v>
      </c>
    </row>
    <row r="9" spans="2:4" ht="17.25" x14ac:dyDescent="0.3">
      <c r="B9" s="11" t="s">
        <v>3</v>
      </c>
      <c r="C9" s="12" t="s">
        <v>4</v>
      </c>
      <c r="D9" s="12"/>
    </row>
    <row r="10" spans="2:4" ht="17.25" customHeight="1" x14ac:dyDescent="0.25">
      <c r="B10" s="31">
        <v>1</v>
      </c>
      <c r="C10" s="30" t="s">
        <v>71</v>
      </c>
      <c r="D10" s="31" t="s">
        <v>231</v>
      </c>
    </row>
    <row r="11" spans="2:4" ht="17.25" customHeight="1" x14ac:dyDescent="0.25">
      <c r="B11" s="31">
        <v>2</v>
      </c>
      <c r="C11" s="30" t="s">
        <v>240</v>
      </c>
      <c r="D11" s="31" t="s">
        <v>231</v>
      </c>
    </row>
    <row r="12" spans="2:4" ht="17.25" customHeight="1" x14ac:dyDescent="0.25">
      <c r="B12" s="31">
        <v>3</v>
      </c>
      <c r="C12" s="30" t="s">
        <v>72</v>
      </c>
      <c r="D12" s="31" t="s">
        <v>231</v>
      </c>
    </row>
    <row r="13" spans="2:4" ht="17.25" customHeight="1" x14ac:dyDescent="0.25">
      <c r="B13" s="31">
        <v>4</v>
      </c>
      <c r="C13" s="30" t="s">
        <v>73</v>
      </c>
      <c r="D13" s="31" t="s">
        <v>231</v>
      </c>
    </row>
  </sheetData>
  <mergeCells count="1">
    <mergeCell ref="B7:D7"/>
  </mergeCells>
  <hyperlinks>
    <hyperlink ref="C10" location="'Agua vertida nacional'!A1" display="Volumen de Agua Vertida en el Sector Manufacturero Nacional" xr:uid="{00000000-0004-0000-0000-000000000000}"/>
    <hyperlink ref="C11" location="'Agua vertida departamental'!A1" display="Volumen de Agua Vertida en el Sector Manufacturero Dapartamemtal" xr:uid="{00000000-0004-0000-0000-000001000000}"/>
    <hyperlink ref="C12" location="'Agua vertida AA'!A1" display="Volumen de Agua Vertida en el Sector Manufacturero Autoridad Ambiental" xr:uid="{00000000-0004-0000-0000-000002000000}"/>
    <hyperlink ref="C13" location="'Agua vertida CIIU'!A1" display="Volumen de Agua Vertida en el Sector Manufacturero CIIU" xr:uid="{00000000-0004-0000-0000-000003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Q20"/>
  <sheetViews>
    <sheetView showGridLines="0" zoomScale="90" zoomScaleNormal="90" workbookViewId="0"/>
  </sheetViews>
  <sheetFormatPr baseColWidth="10" defaultColWidth="11.42578125" defaultRowHeight="12.75" x14ac:dyDescent="0.2"/>
  <cols>
    <col min="1" max="1" width="7.28515625" style="1" customWidth="1"/>
    <col min="2" max="2" width="28.28515625" style="1" customWidth="1"/>
    <col min="3" max="3" width="37.140625" style="1" customWidth="1"/>
    <col min="4" max="4" width="31.42578125" style="1" customWidth="1"/>
    <col min="5" max="5" width="12.5703125" style="1" bestFit="1" customWidth="1"/>
    <col min="6" max="16384" width="11.42578125" style="1"/>
  </cols>
  <sheetData>
    <row r="1" spans="2:17" ht="121.5" customHeight="1" x14ac:dyDescent="0.2"/>
    <row r="2" spans="2:17" ht="33.75" customHeight="1" x14ac:dyDescent="0.2">
      <c r="B2" s="78" t="s">
        <v>247</v>
      </c>
      <c r="C2" s="78"/>
      <c r="D2" s="78"/>
    </row>
    <row r="4" spans="2:17" ht="30" customHeight="1" x14ac:dyDescent="0.2">
      <c r="B4" s="36" t="s">
        <v>0</v>
      </c>
      <c r="C4" s="36" t="s">
        <v>74</v>
      </c>
      <c r="D4" s="37" t="s">
        <v>238</v>
      </c>
    </row>
    <row r="5" spans="2:17" ht="21" customHeight="1" x14ac:dyDescent="0.2">
      <c r="B5" s="33">
        <v>2014</v>
      </c>
      <c r="C5" s="32">
        <v>260.7</v>
      </c>
      <c r="D5" s="34" t="s">
        <v>248</v>
      </c>
    </row>
    <row r="6" spans="2:17" ht="21" customHeight="1" x14ac:dyDescent="0.2">
      <c r="B6" s="33">
        <v>2015</v>
      </c>
      <c r="C6" s="32">
        <v>162.5</v>
      </c>
      <c r="D6" s="35">
        <f>(C6-C5)/C5</f>
        <v>-0.37667817414652854</v>
      </c>
      <c r="E6" s="5"/>
    </row>
    <row r="7" spans="2:17" ht="21" customHeight="1" x14ac:dyDescent="0.2">
      <c r="B7" s="33">
        <v>2016</v>
      </c>
      <c r="C7" s="32">
        <v>273.39999999999998</v>
      </c>
      <c r="D7" s="35">
        <f t="shared" ref="D7:D9" si="0">(C7-C6)/C6</f>
        <v>0.68246153846153834</v>
      </c>
      <c r="E7" s="5"/>
    </row>
    <row r="8" spans="2:17" ht="21" customHeight="1" x14ac:dyDescent="0.2">
      <c r="B8" s="33">
        <v>2017</v>
      </c>
      <c r="C8" s="32">
        <v>148.5</v>
      </c>
      <c r="D8" s="35">
        <f>(C8-C7)/C7</f>
        <v>-0.45683979517190926</v>
      </c>
      <c r="E8" s="5"/>
    </row>
    <row r="9" spans="2:17" ht="21" customHeight="1" x14ac:dyDescent="0.2">
      <c r="B9" s="33">
        <v>2018</v>
      </c>
      <c r="C9" s="32">
        <v>145.19999999999999</v>
      </c>
      <c r="D9" s="35">
        <f t="shared" si="0"/>
        <v>-2.2222222222222299E-2</v>
      </c>
      <c r="E9" s="5"/>
    </row>
    <row r="10" spans="2:17" ht="21" customHeight="1" x14ac:dyDescent="0.2">
      <c r="B10" s="33">
        <v>2019</v>
      </c>
      <c r="C10" s="32">
        <v>143.62</v>
      </c>
      <c r="D10" s="35">
        <f>(C10-C9)/C9</f>
        <v>-1.088154269972441E-2</v>
      </c>
      <c r="E10" s="5"/>
    </row>
    <row r="11" spans="2:17" ht="21" customHeight="1" x14ac:dyDescent="0.2">
      <c r="B11" s="33">
        <v>2020</v>
      </c>
      <c r="C11" s="32">
        <v>129.76</v>
      </c>
      <c r="D11" s="35">
        <f>(C11-C10)/C10</f>
        <v>-9.6504665088427893E-2</v>
      </c>
      <c r="E11" s="5"/>
    </row>
    <row r="12" spans="2:17" ht="21" customHeight="1" x14ac:dyDescent="0.2">
      <c r="B12" s="33">
        <v>2021</v>
      </c>
      <c r="C12" s="32">
        <v>136.71</v>
      </c>
      <c r="D12" s="35">
        <v>0.05</v>
      </c>
      <c r="E12" s="5"/>
    </row>
    <row r="13" spans="2:17" ht="21" customHeight="1" x14ac:dyDescent="0.2">
      <c r="B13" s="33">
        <v>2022</v>
      </c>
      <c r="C13" s="32">
        <v>191.79</v>
      </c>
      <c r="D13" s="35">
        <f>C13/C12-1</f>
        <v>0.40289664252797874</v>
      </c>
      <c r="E13" s="5"/>
    </row>
    <row r="14" spans="2:17" ht="18.75" customHeight="1" x14ac:dyDescent="0.2">
      <c r="B14" s="6"/>
      <c r="C14" s="7"/>
      <c r="D14" s="8"/>
      <c r="E14" s="5"/>
    </row>
    <row r="15" spans="2:17" ht="39.75" customHeight="1" x14ac:dyDescent="0.2">
      <c r="B15" s="79" t="s">
        <v>249</v>
      </c>
      <c r="C15" s="79"/>
      <c r="D15" s="79"/>
      <c r="E15" s="2"/>
      <c r="F15" s="2"/>
      <c r="G15" s="2"/>
      <c r="H15" s="2"/>
      <c r="I15" s="2"/>
      <c r="J15" s="2"/>
      <c r="K15" s="2"/>
      <c r="L15" s="2"/>
      <c r="M15" s="2"/>
      <c r="N15" s="2"/>
      <c r="O15" s="2"/>
      <c r="P15" s="2"/>
      <c r="Q15" s="2"/>
    </row>
    <row r="16" spans="2:17" ht="23.25" customHeight="1" x14ac:dyDescent="0.2">
      <c r="B16" s="80" t="s">
        <v>237</v>
      </c>
      <c r="C16" s="80"/>
      <c r="D16" s="80"/>
      <c r="E16" s="3"/>
      <c r="F16" s="3"/>
      <c r="G16" s="3"/>
      <c r="H16" s="3"/>
      <c r="I16" s="3"/>
      <c r="J16" s="3"/>
      <c r="K16" s="3"/>
      <c r="L16" s="3"/>
      <c r="M16" s="3"/>
      <c r="N16" s="3"/>
      <c r="O16" s="3"/>
      <c r="P16" s="3"/>
      <c r="Q16" s="3"/>
    </row>
    <row r="17" spans="2:11" ht="78" customHeight="1" x14ac:dyDescent="0.2">
      <c r="B17" s="81" t="s">
        <v>239</v>
      </c>
      <c r="C17" s="81"/>
      <c r="D17" s="81"/>
      <c r="E17" s="4"/>
      <c r="F17" s="4"/>
      <c r="G17" s="4"/>
      <c r="H17" s="4"/>
      <c r="I17" s="4"/>
      <c r="J17" s="4"/>
      <c r="K17" s="4"/>
    </row>
    <row r="18" spans="2:11" ht="59.25" customHeight="1" x14ac:dyDescent="0.2">
      <c r="B18" s="82"/>
      <c r="C18" s="82"/>
      <c r="D18" s="82"/>
    </row>
    <row r="19" spans="2:11" ht="12.75" customHeight="1" x14ac:dyDescent="0.2">
      <c r="B19" s="77" t="s">
        <v>250</v>
      </c>
      <c r="C19" s="77"/>
      <c r="D19" s="77"/>
    </row>
    <row r="20" spans="2:11" x14ac:dyDescent="0.2">
      <c r="B20" s="9"/>
      <c r="C20" s="10"/>
      <c r="D20" s="10"/>
    </row>
  </sheetData>
  <mergeCells count="5">
    <mergeCell ref="B19:D19"/>
    <mergeCell ref="B2:D2"/>
    <mergeCell ref="B15:D15"/>
    <mergeCell ref="B16:D16"/>
    <mergeCell ref="B17:D1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12"/>
  <sheetViews>
    <sheetView workbookViewId="0">
      <selection activeCell="B7" sqref="B7"/>
    </sheetView>
  </sheetViews>
  <sheetFormatPr baseColWidth="10" defaultRowHeight="15" x14ac:dyDescent="0.25"/>
  <cols>
    <col min="1" max="1" width="17.5703125" bestFit="1" customWidth="1"/>
    <col min="2" max="2" width="31.7109375" customWidth="1"/>
  </cols>
  <sheetData>
    <row r="2" spans="1:2" x14ac:dyDescent="0.25">
      <c r="A2" s="19" t="s">
        <v>216</v>
      </c>
      <c r="B2" t="s">
        <v>218</v>
      </c>
    </row>
    <row r="3" spans="1:2" x14ac:dyDescent="0.25">
      <c r="A3" s="20">
        <v>2014</v>
      </c>
      <c r="B3">
        <v>260.7</v>
      </c>
    </row>
    <row r="4" spans="1:2" x14ac:dyDescent="0.25">
      <c r="A4" s="20">
        <v>2015</v>
      </c>
      <c r="B4">
        <v>162.5</v>
      </c>
    </row>
    <row r="5" spans="1:2" x14ac:dyDescent="0.25">
      <c r="A5" s="20">
        <v>2016</v>
      </c>
      <c r="B5">
        <v>273.39999999999998</v>
      </c>
    </row>
    <row r="6" spans="1:2" x14ac:dyDescent="0.25">
      <c r="A6" s="20">
        <v>2017</v>
      </c>
      <c r="B6">
        <v>148.5</v>
      </c>
    </row>
    <row r="7" spans="1:2" x14ac:dyDescent="0.25">
      <c r="A7" s="20">
        <v>2018</v>
      </c>
      <c r="B7">
        <v>145.19999999999999</v>
      </c>
    </row>
    <row r="8" spans="1:2" x14ac:dyDescent="0.25">
      <c r="A8" s="20">
        <v>2019</v>
      </c>
      <c r="B8">
        <v>143.62</v>
      </c>
    </row>
    <row r="9" spans="1:2" x14ac:dyDescent="0.25">
      <c r="A9" s="20">
        <v>2020</v>
      </c>
      <c r="B9">
        <v>129.76</v>
      </c>
    </row>
    <row r="10" spans="1:2" x14ac:dyDescent="0.25">
      <c r="A10" s="20">
        <v>2021</v>
      </c>
      <c r="B10">
        <v>136.71</v>
      </c>
    </row>
    <row r="11" spans="1:2" x14ac:dyDescent="0.25">
      <c r="A11" s="20">
        <v>2022</v>
      </c>
      <c r="B11">
        <v>191.79</v>
      </c>
    </row>
    <row r="12" spans="1:2" x14ac:dyDescent="0.25">
      <c r="A12" s="20" t="s">
        <v>217</v>
      </c>
      <c r="B12">
        <v>1592.18</v>
      </c>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4:K45"/>
  <sheetViews>
    <sheetView showGridLines="0" topLeftCell="A13" zoomScale="90" zoomScaleNormal="90" workbookViewId="0">
      <selection activeCell="C3" sqref="C3"/>
    </sheetView>
  </sheetViews>
  <sheetFormatPr baseColWidth="10" defaultRowHeight="15" x14ac:dyDescent="0.25"/>
  <cols>
    <col min="2" max="2" width="25.5703125" customWidth="1"/>
    <col min="3" max="3" width="16.140625" customWidth="1"/>
    <col min="4" max="4" width="11.42578125" customWidth="1"/>
  </cols>
  <sheetData>
    <row r="4" spans="2:11" ht="54.75" customHeight="1" x14ac:dyDescent="0.25"/>
    <row r="7" spans="2:11" ht="26.25" customHeight="1" x14ac:dyDescent="0.25">
      <c r="B7" s="83" t="s">
        <v>241</v>
      </c>
      <c r="C7" s="83"/>
      <c r="D7" s="83"/>
      <c r="E7" s="83"/>
      <c r="F7" s="83"/>
      <c r="G7" s="83"/>
      <c r="H7" s="83"/>
      <c r="I7" s="83"/>
      <c r="J7" s="83"/>
      <c r="K7" s="83"/>
    </row>
    <row r="9" spans="2:11" ht="22.5" customHeight="1" x14ac:dyDescent="0.25">
      <c r="B9" s="85" t="s">
        <v>29</v>
      </c>
      <c r="C9" s="24">
        <v>2014</v>
      </c>
      <c r="D9" s="24">
        <v>2015</v>
      </c>
      <c r="E9" s="24">
        <v>2016</v>
      </c>
      <c r="F9" s="24">
        <v>2017</v>
      </c>
      <c r="G9" s="24">
        <v>2018</v>
      </c>
      <c r="H9" s="24">
        <v>2019</v>
      </c>
      <c r="I9" s="24">
        <v>2020</v>
      </c>
      <c r="J9" s="24">
        <v>2021</v>
      </c>
      <c r="K9" s="24">
        <v>2022</v>
      </c>
    </row>
    <row r="10" spans="2:11" ht="22.5" customHeight="1" x14ac:dyDescent="0.25">
      <c r="B10" s="86"/>
      <c r="C10" s="87" t="s">
        <v>75</v>
      </c>
      <c r="D10" s="87"/>
      <c r="E10" s="87"/>
      <c r="F10" s="87"/>
      <c r="G10" s="87"/>
      <c r="H10" s="87"/>
      <c r="I10" s="87"/>
      <c r="J10" s="87"/>
      <c r="K10" s="87"/>
    </row>
    <row r="11" spans="2:11" x14ac:dyDescent="0.25">
      <c r="B11" s="15" t="s">
        <v>30</v>
      </c>
      <c r="C11" s="38">
        <v>3.9649999999999998E-3</v>
      </c>
      <c r="D11" s="39">
        <v>0</v>
      </c>
      <c r="E11" s="39">
        <v>0</v>
      </c>
      <c r="F11" s="38">
        <v>7.30016E-3</v>
      </c>
      <c r="G11" s="40">
        <v>8.5147199999999999E-3</v>
      </c>
      <c r="H11" s="40">
        <v>0.10421</v>
      </c>
      <c r="I11" s="41">
        <v>9.9939999999999994E-3</v>
      </c>
      <c r="J11" s="39">
        <v>0</v>
      </c>
      <c r="K11" s="39">
        <v>1.0423180000000001E-2</v>
      </c>
    </row>
    <row r="12" spans="2:11" x14ac:dyDescent="0.25">
      <c r="B12" s="15" t="s">
        <v>5</v>
      </c>
      <c r="C12" s="39">
        <f>50.5412600400114-17.1</f>
        <v>33.4412600400114</v>
      </c>
      <c r="D12" s="39">
        <v>21.752704809999997</v>
      </c>
      <c r="E12" s="39">
        <v>13.551851970000001</v>
      </c>
      <c r="F12" s="39">
        <v>14.44305168</v>
      </c>
      <c r="G12" s="42">
        <v>20.149999999999999</v>
      </c>
      <c r="H12" s="42">
        <v>15.237489999999999</v>
      </c>
      <c r="I12" s="43">
        <v>10.663809259999999</v>
      </c>
      <c r="J12" s="43">
        <v>14.76</v>
      </c>
      <c r="K12" s="39">
        <v>38.683046979999993</v>
      </c>
    </row>
    <row r="13" spans="2:11" x14ac:dyDescent="0.25">
      <c r="B13" s="15" t="s">
        <v>6</v>
      </c>
      <c r="C13" s="44">
        <v>2.336E-5</v>
      </c>
      <c r="D13" s="44">
        <v>3.8099999999999999E-4</v>
      </c>
      <c r="E13" s="44">
        <v>1.3300000000000001E-4</v>
      </c>
      <c r="F13" s="44">
        <v>6.4999999999999997E-4</v>
      </c>
      <c r="G13" s="39">
        <v>0</v>
      </c>
      <c r="H13" s="45">
        <v>7.6000000000000004E-4</v>
      </c>
      <c r="I13" s="46">
        <v>1.5119999999999999E-4</v>
      </c>
      <c r="J13" s="47">
        <v>3.8999999999999999E-4</v>
      </c>
      <c r="K13" s="39">
        <v>4.84E-4</v>
      </c>
    </row>
    <row r="14" spans="2:11" x14ac:dyDescent="0.25">
      <c r="B14" s="15" t="s">
        <v>7</v>
      </c>
      <c r="C14" s="39">
        <v>17.68162521</v>
      </c>
      <c r="D14" s="39">
        <v>14.01124357</v>
      </c>
      <c r="E14" s="39">
        <v>57.036870569999998</v>
      </c>
      <c r="F14" s="39">
        <v>15.34201551</v>
      </c>
      <c r="G14" s="42">
        <v>14.127865829999999</v>
      </c>
      <c r="H14" s="42">
        <v>12.7948</v>
      </c>
      <c r="I14" s="43">
        <v>14.318457710000001</v>
      </c>
      <c r="J14" s="43">
        <v>15.685</v>
      </c>
      <c r="K14" s="39">
        <v>13.405688199999998</v>
      </c>
    </row>
    <row r="15" spans="2:11" x14ac:dyDescent="0.25">
      <c r="B15" s="15" t="s">
        <v>8</v>
      </c>
      <c r="C15" s="39">
        <v>9.1154498000000004</v>
      </c>
      <c r="D15" s="39">
        <v>9.4656987299999997</v>
      </c>
      <c r="E15" s="39">
        <v>9.0009435299999989</v>
      </c>
      <c r="F15" s="39">
        <v>6.47564063</v>
      </c>
      <c r="G15" s="42">
        <v>7.59</v>
      </c>
      <c r="H15" s="42">
        <v>4.8920699999999995</v>
      </c>
      <c r="I15" s="43">
        <v>6.0130916699999997</v>
      </c>
      <c r="J15" s="43">
        <v>8.2940000000000005</v>
      </c>
      <c r="K15" s="39">
        <v>7.2827657099999996</v>
      </c>
    </row>
    <row r="16" spans="2:11" x14ac:dyDescent="0.25">
      <c r="B16" s="15" t="s">
        <v>9</v>
      </c>
      <c r="C16" s="39">
        <v>2.68152781</v>
      </c>
      <c r="D16" s="39">
        <v>3.31205142</v>
      </c>
      <c r="E16" s="39">
        <v>3.6487747100000001</v>
      </c>
      <c r="F16" s="39">
        <v>5.2043189000000005</v>
      </c>
      <c r="G16" s="42">
        <v>1.7244116299999999</v>
      </c>
      <c r="H16" s="42">
        <v>2.0243000000000002</v>
      </c>
      <c r="I16" s="43">
        <v>6.3632361799999995</v>
      </c>
      <c r="J16" s="43">
        <v>8.3800000000000008</v>
      </c>
      <c r="K16" s="39">
        <v>3.05551336</v>
      </c>
    </row>
    <row r="17" spans="2:11" x14ac:dyDescent="0.25">
      <c r="B17" s="15" t="s">
        <v>10</v>
      </c>
      <c r="C17" s="39">
        <v>0.43301074000000001</v>
      </c>
      <c r="D17" s="39">
        <v>1.3694843999999999</v>
      </c>
      <c r="E17" s="39">
        <v>1.05185021</v>
      </c>
      <c r="F17" s="39">
        <v>0.70085785</v>
      </c>
      <c r="G17" s="42">
        <v>0.60913941999999999</v>
      </c>
      <c r="H17" s="42">
        <v>0.62378</v>
      </c>
      <c r="I17" s="43">
        <v>0.88746248999999999</v>
      </c>
      <c r="J17" s="43">
        <v>0.38200000000000001</v>
      </c>
      <c r="K17" s="39">
        <v>1.19443396</v>
      </c>
    </row>
    <row r="18" spans="2:11" x14ac:dyDescent="0.25">
      <c r="B18" s="15" t="s">
        <v>76</v>
      </c>
      <c r="C18" s="39">
        <v>3.0914880400000002</v>
      </c>
      <c r="D18" s="39">
        <v>2.1786887799999999</v>
      </c>
      <c r="E18" s="39">
        <v>2.1971346700000001</v>
      </c>
      <c r="F18" s="39">
        <v>2.1630243500000002</v>
      </c>
      <c r="G18" s="42">
        <v>2.5157551600000003</v>
      </c>
      <c r="H18" s="42">
        <v>2.4800200000000001</v>
      </c>
      <c r="I18" s="43">
        <v>2.3951293100000002</v>
      </c>
      <c r="J18" s="43">
        <v>2.3820000000000001</v>
      </c>
      <c r="K18" s="39">
        <v>1.4108831399999999</v>
      </c>
    </row>
    <row r="19" spans="2:11" x14ac:dyDescent="0.25">
      <c r="B19" s="15" t="s">
        <v>11</v>
      </c>
      <c r="C19" s="39">
        <v>0</v>
      </c>
      <c r="D19" s="39">
        <v>0</v>
      </c>
      <c r="E19" s="39">
        <v>0</v>
      </c>
      <c r="F19" s="48">
        <v>1.48117E-3</v>
      </c>
      <c r="G19" s="40">
        <v>4.6741100000000001E-2</v>
      </c>
      <c r="H19" s="40">
        <v>0.20316000000000001</v>
      </c>
      <c r="I19" s="41">
        <v>6.1026999999999998E-2</v>
      </c>
      <c r="J19" s="47">
        <v>0.14599999999999999</v>
      </c>
      <c r="K19" s="39">
        <v>0.10204006</v>
      </c>
    </row>
    <row r="20" spans="2:11" x14ac:dyDescent="0.25">
      <c r="B20" s="15" t="s">
        <v>12</v>
      </c>
      <c r="C20" s="39">
        <v>4.2184199999999998E-2</v>
      </c>
      <c r="D20" s="39">
        <v>4.886969E-2</v>
      </c>
      <c r="E20" s="39">
        <v>7.7607899999999994E-2</v>
      </c>
      <c r="F20" s="39">
        <v>8.8532169999999993E-2</v>
      </c>
      <c r="G20" s="42">
        <v>0.12162532000000001</v>
      </c>
      <c r="H20" s="42">
        <v>0.29717000000000005</v>
      </c>
      <c r="I20" s="43">
        <v>0.24486782999999998</v>
      </c>
      <c r="J20" s="43">
        <v>0.872</v>
      </c>
      <c r="K20" s="39">
        <v>0.39106072999999997</v>
      </c>
    </row>
    <row r="21" spans="2:11" x14ac:dyDescent="0.25">
      <c r="B21" s="15" t="s">
        <v>13</v>
      </c>
      <c r="C21" s="39">
        <v>16.221436499999999</v>
      </c>
      <c r="D21" s="39">
        <v>15.248874199999999</v>
      </c>
      <c r="E21" s="39">
        <v>18.698271129999998</v>
      </c>
      <c r="F21" s="39">
        <v>19.462881879999998</v>
      </c>
      <c r="G21" s="42">
        <v>16.949601210000001</v>
      </c>
      <c r="H21" s="42">
        <v>17.655259999999998</v>
      </c>
      <c r="I21" s="43">
        <v>15.951282769999999</v>
      </c>
      <c r="J21" s="43">
        <v>15.6</v>
      </c>
      <c r="K21" s="39">
        <v>17.08590942</v>
      </c>
    </row>
    <row r="22" spans="2:11" x14ac:dyDescent="0.25">
      <c r="B22" s="15" t="s">
        <v>14</v>
      </c>
      <c r="C22" s="39">
        <v>0.58840051999999998</v>
      </c>
      <c r="D22" s="39">
        <v>0.28061159999999996</v>
      </c>
      <c r="E22" s="39">
        <v>0.30875271000000004</v>
      </c>
      <c r="F22" s="39">
        <v>0.94615939999999998</v>
      </c>
      <c r="G22" s="42">
        <v>0.67268622</v>
      </c>
      <c r="H22" s="42">
        <v>0.55658000000000007</v>
      </c>
      <c r="I22" s="43">
        <v>0.55321450000000005</v>
      </c>
      <c r="J22" s="43">
        <v>0.79</v>
      </c>
      <c r="K22" s="39">
        <v>0.58785399999999999</v>
      </c>
    </row>
    <row r="23" spans="2:11" x14ac:dyDescent="0.25">
      <c r="B23" s="15" t="s">
        <v>15</v>
      </c>
      <c r="C23" s="39">
        <v>0.37006600000000001</v>
      </c>
      <c r="D23" s="39">
        <v>0.22605720000000001</v>
      </c>
      <c r="E23" s="39">
        <v>0.94176719999999992</v>
      </c>
      <c r="F23" s="39">
        <v>1.1961105700000001</v>
      </c>
      <c r="G23" s="42">
        <v>0.93642080000000005</v>
      </c>
      <c r="H23" s="42">
        <v>0.32486000000000004</v>
      </c>
      <c r="I23" s="43">
        <v>0.47272572999999996</v>
      </c>
      <c r="J23" s="43">
        <v>0.17899999999999999</v>
      </c>
      <c r="K23" s="39">
        <v>0.37145909999999999</v>
      </c>
    </row>
    <row r="24" spans="2:11" x14ac:dyDescent="0.25">
      <c r="B24" s="15" t="s">
        <v>16</v>
      </c>
      <c r="C24" s="39">
        <v>33.775173289999998</v>
      </c>
      <c r="D24" s="39">
        <v>22.576191859999998</v>
      </c>
      <c r="E24" s="39">
        <v>15.84930267</v>
      </c>
      <c r="F24" s="39">
        <v>14.950491529999999</v>
      </c>
      <c r="G24" s="42">
        <v>6.90493325</v>
      </c>
      <c r="H24" s="42">
        <v>6.7875900000000007</v>
      </c>
      <c r="I24" s="43">
        <v>6.83553809</v>
      </c>
      <c r="J24" s="43">
        <v>8.673</v>
      </c>
      <c r="K24" s="39">
        <v>8.12192033</v>
      </c>
    </row>
    <row r="25" spans="2:11" x14ac:dyDescent="0.25">
      <c r="B25" s="15" t="s">
        <v>77</v>
      </c>
      <c r="C25" s="39">
        <v>0</v>
      </c>
      <c r="D25" s="49">
        <v>1.8999999999999998E-6</v>
      </c>
      <c r="E25" s="39">
        <v>0</v>
      </c>
      <c r="F25" s="39">
        <v>0</v>
      </c>
      <c r="G25" s="39">
        <v>0</v>
      </c>
      <c r="H25" s="50">
        <v>2.0000000000000002E-5</v>
      </c>
      <c r="I25" s="51">
        <v>1.1999999999999999E-6</v>
      </c>
      <c r="J25" s="51">
        <v>9.9999999999999995E-7</v>
      </c>
      <c r="K25" s="39">
        <v>0</v>
      </c>
    </row>
    <row r="26" spans="2:11" x14ac:dyDescent="0.25">
      <c r="B26" s="15" t="s">
        <v>17</v>
      </c>
      <c r="C26" s="39">
        <v>0.24377994</v>
      </c>
      <c r="D26" s="39">
        <v>0.24660856</v>
      </c>
      <c r="E26" s="39">
        <v>0.16456206000000001</v>
      </c>
      <c r="F26" s="39">
        <v>0.24217727999999999</v>
      </c>
      <c r="G26" s="42">
        <v>0.18259729999999999</v>
      </c>
      <c r="H26" s="42">
        <v>0.32562000000000002</v>
      </c>
      <c r="I26" s="43">
        <v>0.32464752000000002</v>
      </c>
      <c r="J26" s="43">
        <v>0.36899999999999999</v>
      </c>
      <c r="K26" s="39">
        <v>0.61490730000000005</v>
      </c>
    </row>
    <row r="27" spans="2:11" x14ac:dyDescent="0.25">
      <c r="B27" s="15" t="s">
        <v>18</v>
      </c>
      <c r="C27" s="38">
        <v>3.5179999999999999E-3</v>
      </c>
      <c r="D27" s="38">
        <v>9.0779999999999993E-3</v>
      </c>
      <c r="E27" s="38">
        <v>3.8279999999999998E-3</v>
      </c>
      <c r="F27" s="38">
        <v>0.24356203900000001</v>
      </c>
      <c r="G27" s="40">
        <v>1.00342E-2</v>
      </c>
      <c r="H27" s="40">
        <v>6.2700000000000006E-2</v>
      </c>
      <c r="I27" s="41">
        <v>5.5952600000000003E-3</v>
      </c>
      <c r="J27" s="47">
        <v>1E-3</v>
      </c>
      <c r="K27" s="39">
        <v>1.7757300000000001E-3</v>
      </c>
    </row>
    <row r="28" spans="2:11" x14ac:dyDescent="0.25">
      <c r="B28" s="15" t="s">
        <v>19</v>
      </c>
      <c r="C28" s="39">
        <v>57.486362229999997</v>
      </c>
      <c r="D28" s="39">
        <v>0.50218176999999997</v>
      </c>
      <c r="E28" s="39">
        <v>1.11165549</v>
      </c>
      <c r="F28" s="39">
        <v>0.39694499999999999</v>
      </c>
      <c r="G28" s="42">
        <v>0.32442541999999996</v>
      </c>
      <c r="H28" s="42">
        <v>0.42714999999999997</v>
      </c>
      <c r="I28" s="43">
        <v>0.51327929999999999</v>
      </c>
      <c r="J28" s="43">
        <v>0.58799999999999997</v>
      </c>
      <c r="K28" s="39">
        <v>0.71335896999999993</v>
      </c>
    </row>
    <row r="29" spans="2:11" x14ac:dyDescent="0.25">
      <c r="B29" s="15" t="s">
        <v>20</v>
      </c>
      <c r="C29" s="39">
        <v>0.31433658000000003</v>
      </c>
      <c r="D29" s="39">
        <v>0.21419769</v>
      </c>
      <c r="E29" s="39">
        <v>0.12009629399999999</v>
      </c>
      <c r="F29" s="39">
        <v>0.29309084999999996</v>
      </c>
      <c r="G29" s="42">
        <v>0.53963298999999998</v>
      </c>
      <c r="H29" s="42">
        <v>0.30279</v>
      </c>
      <c r="I29" s="43">
        <v>0.50487013999999997</v>
      </c>
      <c r="J29" s="43">
        <v>0.83799999999999997</v>
      </c>
      <c r="K29" s="39">
        <v>0.34450521000000001</v>
      </c>
    </row>
    <row r="30" spans="2:11" x14ac:dyDescent="0.25">
      <c r="B30" s="15" t="s">
        <v>21</v>
      </c>
      <c r="C30" s="39">
        <v>0.95115700000000003</v>
      </c>
      <c r="D30" s="39">
        <v>1.6223000000000001E-2</v>
      </c>
      <c r="E30" s="39">
        <v>0.165247</v>
      </c>
      <c r="F30" s="39">
        <v>8.6089512000000007E-2</v>
      </c>
      <c r="G30" s="42">
        <v>0.14992223000000002</v>
      </c>
      <c r="H30" s="42">
        <v>0.11072</v>
      </c>
      <c r="I30" s="43">
        <v>8.5770600000000002E-2</v>
      </c>
      <c r="J30" s="43">
        <v>0.09</v>
      </c>
      <c r="K30" s="39">
        <v>0.14978879</v>
      </c>
    </row>
    <row r="31" spans="2:11" x14ac:dyDescent="0.25">
      <c r="B31" s="15" t="s">
        <v>22</v>
      </c>
      <c r="C31" s="39">
        <v>0.25783007999999996</v>
      </c>
      <c r="D31" s="39">
        <v>0.30859470999999999</v>
      </c>
      <c r="E31" s="39">
        <v>0.1235868</v>
      </c>
      <c r="F31" s="39">
        <v>0.25469748999999997</v>
      </c>
      <c r="G31" s="42">
        <v>0.30740228999999997</v>
      </c>
      <c r="H31" s="42">
        <v>0.34106999999999998</v>
      </c>
      <c r="I31" s="43">
        <v>0.21827535999999997</v>
      </c>
      <c r="J31" s="43">
        <v>0.14199999999999999</v>
      </c>
      <c r="K31" s="39">
        <v>0.19560574999999999</v>
      </c>
    </row>
    <row r="32" spans="2:11" x14ac:dyDescent="0.25">
      <c r="B32" s="15" t="s">
        <v>23</v>
      </c>
      <c r="C32" s="39">
        <v>0</v>
      </c>
      <c r="D32" s="39">
        <v>0</v>
      </c>
      <c r="E32" s="39">
        <v>0</v>
      </c>
      <c r="F32" s="38">
        <v>3.1900000000000001E-3</v>
      </c>
      <c r="G32" s="45">
        <v>7.0500000000000006E-5</v>
      </c>
      <c r="H32" s="45">
        <v>1E-4</v>
      </c>
      <c r="I32" s="43">
        <v>4.1894582200000006</v>
      </c>
      <c r="J32" s="43">
        <v>0</v>
      </c>
      <c r="K32" s="39">
        <v>0</v>
      </c>
    </row>
    <row r="33" spans="2:11" x14ac:dyDescent="0.25">
      <c r="B33" s="15" t="s">
        <v>78</v>
      </c>
      <c r="C33" s="39">
        <v>17.531836429999998</v>
      </c>
      <c r="D33" s="39">
        <v>0.54492019999999997</v>
      </c>
      <c r="E33" s="39">
        <v>0.45972932</v>
      </c>
      <c r="F33" s="39">
        <v>0.64740943999999989</v>
      </c>
      <c r="G33" s="42">
        <v>1.8527162399999999</v>
      </c>
      <c r="H33" s="42">
        <v>0.95414999999999994</v>
      </c>
      <c r="I33" s="43">
        <v>0</v>
      </c>
      <c r="J33" s="43">
        <v>0.83799999999999997</v>
      </c>
      <c r="K33" s="39">
        <v>0.74791003</v>
      </c>
    </row>
    <row r="34" spans="2:11" x14ac:dyDescent="0.25">
      <c r="B34" s="15" t="s">
        <v>24</v>
      </c>
      <c r="C34" s="39">
        <v>5.1915691800000001</v>
      </c>
      <c r="D34" s="39">
        <v>5.4455375799999999</v>
      </c>
      <c r="E34" s="39">
        <v>4.7293319299999999</v>
      </c>
      <c r="F34" s="39">
        <v>5.6247715700000001</v>
      </c>
      <c r="G34" s="42">
        <v>6.23</v>
      </c>
      <c r="H34" s="42">
        <v>7.8890100000000007</v>
      </c>
      <c r="I34" s="43">
        <v>5.0994970400000001</v>
      </c>
      <c r="J34" s="43">
        <v>1.774</v>
      </c>
      <c r="K34" s="39">
        <v>4.2219524699999997</v>
      </c>
    </row>
    <row r="35" spans="2:11" x14ac:dyDescent="0.25">
      <c r="B35" s="15" t="s">
        <v>25</v>
      </c>
      <c r="C35" s="39">
        <v>3.0238441000000003</v>
      </c>
      <c r="D35" s="39">
        <v>1.70008242</v>
      </c>
      <c r="E35" s="39">
        <v>1.2965340900000002</v>
      </c>
      <c r="F35" s="39">
        <v>1.4779992900000001</v>
      </c>
      <c r="G35" s="42">
        <v>2.4205353500000002</v>
      </c>
      <c r="H35" s="42">
        <v>11.49091</v>
      </c>
      <c r="I35" s="43">
        <v>0.79909180000000002</v>
      </c>
      <c r="J35" s="43">
        <v>2.4220000000000002</v>
      </c>
      <c r="K35" s="39">
        <v>13.564039529999999</v>
      </c>
    </row>
    <row r="36" spans="2:11" x14ac:dyDescent="0.25">
      <c r="B36" s="15" t="s">
        <v>26</v>
      </c>
      <c r="C36" s="39">
        <v>0.23841870999999998</v>
      </c>
      <c r="D36" s="39">
        <v>0.13882559999999999</v>
      </c>
      <c r="E36" s="39">
        <v>9.292533E-2</v>
      </c>
      <c r="F36" s="39">
        <v>0.1369504</v>
      </c>
      <c r="G36" s="42">
        <v>0.13065840000000001</v>
      </c>
      <c r="H36" s="42">
        <v>8.6489999999999997E-2</v>
      </c>
      <c r="I36" s="43">
        <v>0.23002135999999998</v>
      </c>
      <c r="J36" s="43">
        <v>0.26600000000000001</v>
      </c>
      <c r="K36" s="39">
        <v>0.10566</v>
      </c>
    </row>
    <row r="37" spans="2:11" x14ac:dyDescent="0.25">
      <c r="B37" s="15" t="s">
        <v>27</v>
      </c>
      <c r="C37" s="39">
        <v>0.49846009000000002</v>
      </c>
      <c r="D37" s="39">
        <v>0.27579729999999997</v>
      </c>
      <c r="E37" s="39">
        <v>0.1678606</v>
      </c>
      <c r="F37" s="39">
        <v>0.16604054999999998</v>
      </c>
      <c r="G37" s="42">
        <v>0.15398807</v>
      </c>
      <c r="H37" s="42">
        <v>0.10818000000000001</v>
      </c>
      <c r="I37" s="43">
        <v>0.13043085000000001</v>
      </c>
      <c r="J37" s="43">
        <v>0.217</v>
      </c>
      <c r="K37" s="39">
        <v>0.14907120999999998</v>
      </c>
    </row>
    <row r="38" spans="2:11" x14ac:dyDescent="0.25">
      <c r="B38" s="15" t="s">
        <v>28</v>
      </c>
      <c r="C38" s="39">
        <v>57.521546669999999</v>
      </c>
      <c r="D38" s="39">
        <v>62.59037464</v>
      </c>
      <c r="E38" s="39">
        <v>142.55061588999999</v>
      </c>
      <c r="F38" s="39">
        <v>57.847515860000001</v>
      </c>
      <c r="G38" s="42">
        <v>60.58</v>
      </c>
      <c r="H38" s="42">
        <v>57.538440000000001</v>
      </c>
      <c r="I38" s="43">
        <v>52.897384819999999</v>
      </c>
      <c r="J38" s="43">
        <v>53.011000000000003</v>
      </c>
      <c r="K38" s="39">
        <v>79.280317499999995</v>
      </c>
    </row>
    <row r="39" spans="2:11" x14ac:dyDescent="0.25">
      <c r="B39" s="15" t="s">
        <v>79</v>
      </c>
      <c r="C39" s="39">
        <v>0</v>
      </c>
      <c r="D39" s="39">
        <v>0</v>
      </c>
      <c r="E39" s="39">
        <v>0</v>
      </c>
      <c r="F39" s="39">
        <v>0</v>
      </c>
      <c r="G39" s="39">
        <v>0</v>
      </c>
      <c r="H39" s="39">
        <v>0</v>
      </c>
      <c r="I39" s="51">
        <v>1.9999999999999999E-6</v>
      </c>
      <c r="J39" s="43">
        <v>0</v>
      </c>
      <c r="K39" s="48">
        <v>1.5820000000000001E-3</v>
      </c>
    </row>
    <row r="40" spans="2:11" x14ac:dyDescent="0.25">
      <c r="B40" s="16"/>
      <c r="C40" s="17"/>
      <c r="D40" s="17"/>
      <c r="E40" s="17"/>
      <c r="F40" s="17"/>
      <c r="G40" s="17"/>
      <c r="H40" s="17"/>
      <c r="I40" s="17"/>
      <c r="J40" s="17"/>
      <c r="K40" s="16"/>
    </row>
    <row r="41" spans="2:11" ht="30.75" customHeight="1" x14ac:dyDescent="0.25">
      <c r="B41" s="79" t="s">
        <v>243</v>
      </c>
      <c r="C41" s="79"/>
      <c r="D41" s="79"/>
      <c r="E41" s="79"/>
      <c r="F41" s="79"/>
      <c r="G41" s="79"/>
      <c r="H41" s="79"/>
      <c r="I41" s="79"/>
      <c r="J41" s="79"/>
      <c r="K41" s="79"/>
    </row>
    <row r="42" spans="2:11" ht="9" customHeight="1" x14ac:dyDescent="0.25">
      <c r="B42" s="80"/>
      <c r="C42" s="80"/>
      <c r="D42" s="80"/>
      <c r="E42" s="80"/>
      <c r="F42" s="80"/>
      <c r="G42" s="80"/>
      <c r="H42" s="80"/>
      <c r="I42" s="80"/>
      <c r="J42" s="80"/>
      <c r="K42" s="80"/>
    </row>
    <row r="43" spans="2:11" ht="63.75" customHeight="1" x14ac:dyDescent="0.25">
      <c r="B43" s="81" t="s">
        <v>239</v>
      </c>
      <c r="C43" s="81"/>
      <c r="D43" s="81"/>
      <c r="E43" s="81"/>
      <c r="F43" s="81"/>
      <c r="G43" s="81"/>
      <c r="H43" s="81"/>
      <c r="I43" s="81"/>
      <c r="J43" s="81"/>
      <c r="K43" s="81"/>
    </row>
    <row r="44" spans="2:11" ht="56.25" customHeight="1" x14ac:dyDescent="0.25">
      <c r="B44" s="82"/>
      <c r="C44" s="82"/>
      <c r="D44" s="82"/>
      <c r="E44" s="82"/>
      <c r="F44" s="82"/>
      <c r="G44" s="82"/>
      <c r="H44" s="82"/>
      <c r="I44" s="82"/>
      <c r="J44" s="82"/>
      <c r="K44" s="82"/>
    </row>
    <row r="45" spans="2:11" x14ac:dyDescent="0.25">
      <c r="B45" s="84" t="s">
        <v>244</v>
      </c>
      <c r="C45" s="84"/>
      <c r="D45" s="84"/>
    </row>
  </sheetData>
  <mergeCells count="7">
    <mergeCell ref="B7:K7"/>
    <mergeCell ref="B41:K41"/>
    <mergeCell ref="B42:K42"/>
    <mergeCell ref="B43:K44"/>
    <mergeCell ref="B45:D45"/>
    <mergeCell ref="B9:B10"/>
    <mergeCell ref="C10:K10"/>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31"/>
  <sheetViews>
    <sheetView workbookViewId="0">
      <selection activeCell="J3" sqref="J3"/>
    </sheetView>
  </sheetViews>
  <sheetFormatPr baseColWidth="10" defaultRowHeight="15" x14ac:dyDescent="0.25"/>
  <cols>
    <col min="13" max="13" width="21.28515625" bestFit="1" customWidth="1"/>
    <col min="14" max="21" width="13" customWidth="1"/>
    <col min="22" max="22" width="14.42578125" customWidth="1"/>
    <col min="23" max="23" width="11" customWidth="1"/>
    <col min="24" max="24" width="12" customWidth="1"/>
    <col min="25" max="26" width="11" customWidth="1"/>
    <col min="27" max="27" width="9" customWidth="1"/>
    <col min="28" max="29" width="11" customWidth="1"/>
    <col min="30" max="30" width="10" customWidth="1"/>
    <col min="31" max="33" width="11" customWidth="1"/>
    <col min="34" max="34" width="10" customWidth="1"/>
    <col min="35" max="36" width="11" customWidth="1"/>
    <col min="37" max="41" width="12" customWidth="1"/>
    <col min="42" max="42" width="12.5703125" customWidth="1"/>
    <col min="43" max="43" width="12.85546875" customWidth="1"/>
    <col min="44" max="44" width="15.42578125" customWidth="1"/>
    <col min="45" max="45" width="12.85546875" customWidth="1"/>
    <col min="46" max="46" width="15.42578125" customWidth="1"/>
    <col min="47" max="47" width="12.85546875" customWidth="1"/>
    <col min="48" max="48" width="15.42578125" customWidth="1"/>
    <col min="49" max="49" width="12.85546875" customWidth="1"/>
    <col min="50" max="50" width="15.42578125" customWidth="1"/>
    <col min="51" max="51" width="12.85546875" customWidth="1"/>
    <col min="52" max="52" width="15.42578125" customWidth="1"/>
    <col min="53" max="53" width="12.85546875" customWidth="1"/>
    <col min="54" max="54" width="15.42578125" customWidth="1"/>
    <col min="55" max="55" width="12.85546875" customWidth="1"/>
    <col min="56" max="56" width="15.42578125" customWidth="1"/>
    <col min="57" max="57" width="13.85546875" customWidth="1"/>
    <col min="58" max="58" width="16.5703125" customWidth="1"/>
    <col min="59" max="59" width="13.85546875" customWidth="1"/>
    <col min="60" max="60" width="16.5703125" customWidth="1"/>
    <col min="61" max="61" width="13.85546875" customWidth="1"/>
    <col min="62" max="62" width="16.5703125" customWidth="1"/>
    <col min="63" max="63" width="13.85546875" customWidth="1"/>
    <col min="64" max="64" width="16.5703125" customWidth="1"/>
    <col min="65" max="65" width="13.85546875" customWidth="1"/>
    <col min="66" max="66" width="17.5703125" bestFit="1" customWidth="1"/>
    <col min="67" max="67" width="12.5703125" customWidth="1"/>
    <col min="68" max="68" width="12.85546875" customWidth="1"/>
    <col min="69" max="70" width="15.42578125" bestFit="1" customWidth="1"/>
    <col min="71" max="71" width="12.85546875" customWidth="1"/>
    <col min="72" max="73" width="15.42578125" customWidth="1"/>
    <col min="74" max="74" width="12.85546875" customWidth="1"/>
    <col min="75" max="76" width="15.42578125" customWidth="1"/>
    <col min="77" max="77" width="12.85546875" customWidth="1"/>
    <col min="78" max="78" width="15.42578125" bestFit="1" customWidth="1"/>
    <col min="79" max="79" width="15.42578125" customWidth="1"/>
    <col min="80" max="80" width="13.85546875" customWidth="1"/>
    <col min="81" max="82" width="16.5703125" customWidth="1"/>
    <col min="83" max="83" width="13.85546875" customWidth="1"/>
    <col min="84" max="84" width="16.5703125" customWidth="1"/>
    <col min="85" max="85" width="15.42578125" customWidth="1"/>
    <col min="86" max="86" width="13.85546875" customWidth="1"/>
    <col min="87" max="88" width="16.5703125" customWidth="1"/>
    <col min="89" max="89" width="13.85546875" customWidth="1"/>
    <col min="90" max="90" width="16.5703125" bestFit="1" customWidth="1"/>
    <col min="91" max="91" width="16.5703125" customWidth="1"/>
    <col min="92" max="92" width="13.85546875" customWidth="1"/>
    <col min="93" max="93" width="17.5703125" customWidth="1"/>
    <col min="94" max="94" width="16.5703125" customWidth="1"/>
    <col min="95" max="95" width="12.5703125" customWidth="1"/>
    <col min="96" max="96" width="16.5703125" customWidth="1"/>
    <col min="97" max="98" width="15.42578125" customWidth="1"/>
    <col min="99" max="99" width="13.85546875" customWidth="1"/>
    <col min="100" max="100" width="15.42578125" customWidth="1"/>
    <col min="101" max="101" width="14.42578125" bestFit="1" customWidth="1"/>
    <col min="102" max="102" width="16.5703125" bestFit="1" customWidth="1"/>
    <col min="103" max="103" width="13.85546875" bestFit="1" customWidth="1"/>
    <col min="104" max="106" width="16.5703125" customWidth="1"/>
    <col min="107" max="107" width="13.85546875" customWidth="1"/>
    <col min="108" max="109" width="16.5703125" customWidth="1"/>
    <col min="110" max="110" width="21.7109375" customWidth="1"/>
    <col min="111" max="111" width="13.85546875" customWidth="1"/>
    <col min="112" max="112" width="16.5703125" customWidth="1"/>
    <col min="113" max="114" width="16.5703125" bestFit="1" customWidth="1"/>
    <col min="115" max="115" width="13.85546875" bestFit="1" customWidth="1"/>
    <col min="116" max="117" width="15.42578125" customWidth="1"/>
    <col min="118" max="118" width="16.5703125" customWidth="1"/>
    <col min="119" max="119" width="13.85546875" customWidth="1"/>
    <col min="120" max="120" width="17.5703125" customWidth="1"/>
    <col min="121" max="122" width="16.5703125" customWidth="1"/>
    <col min="123" max="123" width="12.5703125" customWidth="1"/>
    <col min="124" max="124" width="23.28515625" bestFit="1" customWidth="1"/>
    <col min="125" max="125" width="13.85546875" bestFit="1" customWidth="1"/>
    <col min="126" max="127" width="13" bestFit="1" customWidth="1"/>
    <col min="128" max="130" width="24.28515625" bestFit="1" customWidth="1"/>
    <col min="131" max="136" width="23.28515625" bestFit="1" customWidth="1"/>
    <col min="137" max="139" width="13" bestFit="1" customWidth="1"/>
    <col min="140" max="145" width="22.28515625" bestFit="1" customWidth="1"/>
    <col min="146" max="148" width="21.28515625" bestFit="1" customWidth="1"/>
    <col min="149" max="151" width="13" bestFit="1" customWidth="1"/>
    <col min="152" max="154" width="23.28515625" bestFit="1" customWidth="1"/>
    <col min="155" max="157" width="22.28515625" bestFit="1" customWidth="1"/>
    <col min="158" max="160" width="23.28515625" bestFit="1" customWidth="1"/>
    <col min="161" max="163" width="13" bestFit="1" customWidth="1"/>
    <col min="164" max="169" width="22.28515625" bestFit="1" customWidth="1"/>
    <col min="170" max="172" width="23.28515625" bestFit="1" customWidth="1"/>
    <col min="173" max="175" width="13" bestFit="1" customWidth="1"/>
    <col min="176" max="178" width="23.28515625" bestFit="1" customWidth="1"/>
    <col min="179" max="181" width="22.28515625" bestFit="1" customWidth="1"/>
    <col min="182" max="184" width="23.28515625" bestFit="1" customWidth="1"/>
    <col min="185" max="187" width="13" bestFit="1" customWidth="1"/>
    <col min="188" max="196" width="21.28515625" bestFit="1" customWidth="1"/>
    <col min="197" max="199" width="13" bestFit="1" customWidth="1"/>
    <col min="200" max="208" width="23.28515625" bestFit="1" customWidth="1"/>
    <col min="209" max="211" width="13" bestFit="1" customWidth="1"/>
    <col min="212" max="217" width="23.28515625" bestFit="1" customWidth="1"/>
    <col min="218" max="220" width="22.28515625" bestFit="1" customWidth="1"/>
    <col min="221" max="223" width="13" bestFit="1" customWidth="1"/>
    <col min="224" max="232" width="23.28515625" bestFit="1" customWidth="1"/>
    <col min="233" max="235" width="13" bestFit="1" customWidth="1"/>
    <col min="236" max="244" width="23.28515625" bestFit="1" customWidth="1"/>
    <col min="245" max="247" width="13" bestFit="1" customWidth="1"/>
    <col min="248" max="253" width="23.28515625" bestFit="1" customWidth="1"/>
    <col min="254" max="256" width="22.28515625" bestFit="1" customWidth="1"/>
    <col min="257" max="257" width="13.85546875" bestFit="1" customWidth="1"/>
    <col min="258" max="259" width="13" bestFit="1" customWidth="1"/>
    <col min="260" max="262" width="24.28515625" bestFit="1" customWidth="1"/>
    <col min="263" max="268" width="23.28515625" bestFit="1" customWidth="1"/>
    <col min="269" max="269" width="13.85546875" bestFit="1" customWidth="1"/>
    <col min="270" max="271" width="13" bestFit="1" customWidth="1"/>
    <col min="272" max="274" width="23.28515625" bestFit="1" customWidth="1"/>
    <col min="275" max="277" width="22.28515625" bestFit="1" customWidth="1"/>
    <col min="278" max="280" width="24.28515625" bestFit="1" customWidth="1"/>
    <col min="281" max="281" width="13.85546875" bestFit="1" customWidth="1"/>
    <col min="282" max="283" width="13" bestFit="1" customWidth="1"/>
    <col min="284" max="292" width="24.28515625" bestFit="1" customWidth="1"/>
    <col min="293" max="293" width="13.85546875" bestFit="1" customWidth="1"/>
    <col min="294" max="295" width="13" bestFit="1" customWidth="1"/>
    <col min="296" max="301" width="24.28515625" bestFit="1" customWidth="1"/>
    <col min="302" max="304" width="29.42578125" bestFit="1" customWidth="1"/>
    <col min="305" max="305" width="13.85546875" bestFit="1" customWidth="1"/>
    <col min="306" max="307" width="13" bestFit="1" customWidth="1"/>
    <col min="308" max="316" width="24.28515625" bestFit="1" customWidth="1"/>
    <col min="317" max="317" width="13.85546875" bestFit="1" customWidth="1"/>
    <col min="318" max="319" width="13" bestFit="1" customWidth="1"/>
    <col min="320" max="325" width="23.28515625" bestFit="1" customWidth="1"/>
    <col min="326" max="328" width="24.28515625" bestFit="1" customWidth="1"/>
    <col min="329" max="329" width="13.85546875" bestFit="1" customWidth="1"/>
    <col min="330" max="331" width="13" bestFit="1" customWidth="1"/>
    <col min="332" max="334" width="25.28515625" bestFit="1" customWidth="1"/>
    <col min="335" max="340" width="24.28515625" bestFit="1" customWidth="1"/>
    <col min="341" max="343" width="18" bestFit="1" customWidth="1"/>
  </cols>
  <sheetData>
    <row r="1" spans="1:22" ht="15" customHeight="1" x14ac:dyDescent="0.25">
      <c r="A1" s="21" t="s">
        <v>219</v>
      </c>
      <c r="B1" s="13">
        <v>2014</v>
      </c>
      <c r="C1" s="13">
        <v>2015</v>
      </c>
      <c r="D1" s="13">
        <v>2016</v>
      </c>
      <c r="E1" s="13">
        <v>2017</v>
      </c>
      <c r="F1" s="13">
        <v>2018</v>
      </c>
      <c r="G1" s="14">
        <v>2019</v>
      </c>
      <c r="H1" s="14">
        <v>2020</v>
      </c>
      <c r="I1" s="14">
        <v>2021</v>
      </c>
      <c r="J1" s="14">
        <v>2022</v>
      </c>
      <c r="K1" s="22"/>
      <c r="M1" s="19" t="s">
        <v>216</v>
      </c>
      <c r="N1" t="s">
        <v>220</v>
      </c>
      <c r="O1" t="s">
        <v>221</v>
      </c>
      <c r="P1" t="s">
        <v>222</v>
      </c>
      <c r="Q1" t="s">
        <v>223</v>
      </c>
      <c r="R1" t="s">
        <v>224</v>
      </c>
      <c r="S1" t="s">
        <v>225</v>
      </c>
      <c r="T1" t="s">
        <v>226</v>
      </c>
      <c r="U1" t="s">
        <v>227</v>
      </c>
      <c r="V1" t="s">
        <v>228</v>
      </c>
    </row>
    <row r="2" spans="1:22" x14ac:dyDescent="0.25">
      <c r="A2" s="15" t="str">
        <f>'Agua vertida departamental'!B11</f>
        <v xml:space="preserve">AMAZONAS </v>
      </c>
      <c r="B2" s="15">
        <f>'Agua vertida departamental'!C11</f>
        <v>3.9649999999999998E-3</v>
      </c>
      <c r="C2" s="15">
        <f>'Agua vertida departamental'!D11</f>
        <v>0</v>
      </c>
      <c r="D2" s="15">
        <f>'Agua vertida departamental'!E11</f>
        <v>0</v>
      </c>
      <c r="E2" s="15">
        <f>'Agua vertida departamental'!F11</f>
        <v>7.30016E-3</v>
      </c>
      <c r="F2" s="15">
        <f>'Agua vertida departamental'!G11</f>
        <v>8.5147199999999999E-3</v>
      </c>
      <c r="G2" s="15">
        <f>'Agua vertida departamental'!H11</f>
        <v>0.10421</v>
      </c>
      <c r="H2" s="15">
        <f>'Agua vertida departamental'!I11</f>
        <v>9.9939999999999994E-3</v>
      </c>
      <c r="I2" s="15">
        <f>'Agua vertida departamental'!J11</f>
        <v>0</v>
      </c>
      <c r="J2" s="15">
        <f>'Agua vertida departamental'!K11</f>
        <v>1.0423180000000001E-2</v>
      </c>
      <c r="K2" s="23"/>
      <c r="M2" s="20" t="s">
        <v>30</v>
      </c>
      <c r="N2">
        <v>3.9649999999999998E-3</v>
      </c>
      <c r="O2">
        <v>0</v>
      </c>
      <c r="P2">
        <v>0</v>
      </c>
      <c r="Q2">
        <v>7.30016E-3</v>
      </c>
      <c r="R2">
        <v>8.5147199999999999E-3</v>
      </c>
      <c r="S2">
        <v>0.10421</v>
      </c>
      <c r="T2">
        <v>9.9939999999999994E-3</v>
      </c>
      <c r="U2">
        <v>0</v>
      </c>
      <c r="V2">
        <v>1</v>
      </c>
    </row>
    <row r="3" spans="1:22" x14ac:dyDescent="0.25">
      <c r="A3" s="15" t="str">
        <f>'Agua vertida departamental'!B12</f>
        <v>ANTIOQUIA</v>
      </c>
      <c r="B3" s="15">
        <f>'Agua vertida departamental'!C12</f>
        <v>33.4412600400114</v>
      </c>
      <c r="C3" s="15">
        <f>'Agua vertida departamental'!D12</f>
        <v>21.752704809999997</v>
      </c>
      <c r="D3" s="15">
        <f>'Agua vertida departamental'!E12</f>
        <v>13.551851970000001</v>
      </c>
      <c r="E3" s="15">
        <f>'Agua vertida departamental'!F12</f>
        <v>14.44305168</v>
      </c>
      <c r="F3" s="15">
        <f>'Agua vertida departamental'!G12</f>
        <v>20.149999999999999</v>
      </c>
      <c r="G3" s="15">
        <f>'Agua vertida departamental'!H12</f>
        <v>15.237489999999999</v>
      </c>
      <c r="H3" s="15">
        <f>'Agua vertida departamental'!I12</f>
        <v>10.663809259999999</v>
      </c>
      <c r="I3" s="15">
        <f>'Agua vertida departamental'!J12</f>
        <v>14.76</v>
      </c>
      <c r="J3" s="15">
        <f>'Agua vertida departamental'!K12</f>
        <v>38.683046979999993</v>
      </c>
      <c r="K3" s="23"/>
      <c r="M3" s="20" t="s">
        <v>5</v>
      </c>
      <c r="N3">
        <v>33.4412600400114</v>
      </c>
      <c r="O3">
        <v>21.752704809999997</v>
      </c>
      <c r="P3">
        <v>13.551851970000001</v>
      </c>
      <c r="Q3">
        <v>14.44305168</v>
      </c>
      <c r="R3">
        <v>20.149999999999999</v>
      </c>
      <c r="S3">
        <v>15.237489999999999</v>
      </c>
      <c r="T3">
        <v>10.663809259999999</v>
      </c>
      <c r="U3">
        <v>14.76</v>
      </c>
      <c r="V3">
        <v>1</v>
      </c>
    </row>
    <row r="4" spans="1:22" x14ac:dyDescent="0.25">
      <c r="A4" s="15" t="str">
        <f>'Agua vertida departamental'!B13</f>
        <v>ARAUCA</v>
      </c>
      <c r="B4" s="15">
        <f>'Agua vertida departamental'!C13</f>
        <v>2.336E-5</v>
      </c>
      <c r="C4" s="15">
        <f>'Agua vertida departamental'!D13</f>
        <v>3.8099999999999999E-4</v>
      </c>
      <c r="D4" s="15">
        <f>'Agua vertida departamental'!E13</f>
        <v>1.3300000000000001E-4</v>
      </c>
      <c r="E4" s="15">
        <f>'Agua vertida departamental'!F13</f>
        <v>6.4999999999999997E-4</v>
      </c>
      <c r="F4" s="15">
        <f>'Agua vertida departamental'!G13</f>
        <v>0</v>
      </c>
      <c r="G4" s="15">
        <f>'Agua vertida departamental'!H13</f>
        <v>7.6000000000000004E-4</v>
      </c>
      <c r="H4" s="15">
        <f>'Agua vertida departamental'!I13</f>
        <v>1.5119999999999999E-4</v>
      </c>
      <c r="I4" s="15">
        <f>'Agua vertida departamental'!J13</f>
        <v>3.8999999999999999E-4</v>
      </c>
      <c r="J4" s="15">
        <f>'Agua vertida departamental'!K13</f>
        <v>4.84E-4</v>
      </c>
      <c r="K4" s="23"/>
      <c r="M4" s="20" t="s">
        <v>6</v>
      </c>
      <c r="N4">
        <v>2.336E-5</v>
      </c>
      <c r="O4">
        <v>3.8099999999999999E-4</v>
      </c>
      <c r="P4">
        <v>1.3300000000000001E-4</v>
      </c>
      <c r="Q4">
        <v>6.4999999999999997E-4</v>
      </c>
      <c r="R4">
        <v>0</v>
      </c>
      <c r="S4">
        <v>7.6000000000000004E-4</v>
      </c>
      <c r="T4">
        <v>1.5119999999999999E-4</v>
      </c>
      <c r="U4">
        <v>3.8999999999999999E-4</v>
      </c>
      <c r="V4">
        <v>1</v>
      </c>
    </row>
    <row r="5" spans="1:22" x14ac:dyDescent="0.25">
      <c r="A5" s="15" t="str">
        <f>'Agua vertida departamental'!B14</f>
        <v>ATLÁNTICO</v>
      </c>
      <c r="B5" s="15">
        <f>'Agua vertida departamental'!C14</f>
        <v>17.68162521</v>
      </c>
      <c r="C5" s="15">
        <f>'Agua vertida departamental'!D14</f>
        <v>14.01124357</v>
      </c>
      <c r="D5" s="15">
        <f>'Agua vertida departamental'!E14</f>
        <v>57.036870569999998</v>
      </c>
      <c r="E5" s="15">
        <f>'Agua vertida departamental'!F14</f>
        <v>15.34201551</v>
      </c>
      <c r="F5" s="15">
        <f>'Agua vertida departamental'!G14</f>
        <v>14.127865829999999</v>
      </c>
      <c r="G5" s="15">
        <f>'Agua vertida departamental'!H14</f>
        <v>12.7948</v>
      </c>
      <c r="H5" s="15">
        <f>'Agua vertida departamental'!I14</f>
        <v>14.318457710000001</v>
      </c>
      <c r="I5" s="15">
        <f>'Agua vertida departamental'!J14</f>
        <v>15.685</v>
      </c>
      <c r="J5" s="15">
        <f>'Agua vertida departamental'!K14</f>
        <v>13.405688199999998</v>
      </c>
      <c r="K5" s="23"/>
      <c r="M5" s="20" t="s">
        <v>7</v>
      </c>
      <c r="N5">
        <v>17.68162521</v>
      </c>
      <c r="O5">
        <v>14.01124357</v>
      </c>
      <c r="P5">
        <v>57.036870569999998</v>
      </c>
      <c r="Q5">
        <v>15.34201551</v>
      </c>
      <c r="R5">
        <v>14.127865829999999</v>
      </c>
      <c r="S5">
        <v>12.7948</v>
      </c>
      <c r="T5">
        <v>14.318457710000001</v>
      </c>
      <c r="U5">
        <v>15.685</v>
      </c>
      <c r="V5">
        <v>1</v>
      </c>
    </row>
    <row r="6" spans="1:22" x14ac:dyDescent="0.25">
      <c r="A6" s="15" t="str">
        <f>'Agua vertida departamental'!B15</f>
        <v>BOGOTÁ D,C</v>
      </c>
      <c r="B6" s="15">
        <f>'Agua vertida departamental'!C15</f>
        <v>9.1154498000000004</v>
      </c>
      <c r="C6" s="15">
        <f>'Agua vertida departamental'!D15</f>
        <v>9.4656987299999997</v>
      </c>
      <c r="D6" s="15">
        <f>'Agua vertida departamental'!E15</f>
        <v>9.0009435299999989</v>
      </c>
      <c r="E6" s="15">
        <f>'Agua vertida departamental'!F15</f>
        <v>6.47564063</v>
      </c>
      <c r="F6" s="15">
        <f>'Agua vertida departamental'!G15</f>
        <v>7.59</v>
      </c>
      <c r="G6" s="15">
        <f>'Agua vertida departamental'!H15</f>
        <v>4.8920699999999995</v>
      </c>
      <c r="H6" s="15">
        <f>'Agua vertida departamental'!I15</f>
        <v>6.0130916699999997</v>
      </c>
      <c r="I6" s="15">
        <f>'Agua vertida departamental'!J15</f>
        <v>8.2940000000000005</v>
      </c>
      <c r="J6" s="15">
        <f>'Agua vertida departamental'!K15</f>
        <v>7.2827657099999996</v>
      </c>
      <c r="K6" s="23"/>
      <c r="M6" s="20" t="s">
        <v>8</v>
      </c>
      <c r="N6">
        <v>9.1154498000000004</v>
      </c>
      <c r="O6">
        <v>9.4656987299999997</v>
      </c>
      <c r="P6">
        <v>9.0009435299999989</v>
      </c>
      <c r="Q6">
        <v>6.47564063</v>
      </c>
      <c r="R6">
        <v>7.59</v>
      </c>
      <c r="S6">
        <v>4.8920699999999995</v>
      </c>
      <c r="T6">
        <v>6.0130916699999997</v>
      </c>
      <c r="U6">
        <v>8.2940000000000005</v>
      </c>
      <c r="V6">
        <v>1</v>
      </c>
    </row>
    <row r="7" spans="1:22" x14ac:dyDescent="0.25">
      <c r="A7" s="15" t="str">
        <f>'Agua vertida departamental'!B16</f>
        <v>BOLIVAR</v>
      </c>
      <c r="B7" s="15">
        <f>'Agua vertida departamental'!C16</f>
        <v>2.68152781</v>
      </c>
      <c r="C7" s="15">
        <f>'Agua vertida departamental'!D16</f>
        <v>3.31205142</v>
      </c>
      <c r="D7" s="15">
        <f>'Agua vertida departamental'!E16</f>
        <v>3.6487747100000001</v>
      </c>
      <c r="E7" s="15">
        <f>'Agua vertida departamental'!F16</f>
        <v>5.2043189000000005</v>
      </c>
      <c r="F7" s="15">
        <f>'Agua vertida departamental'!G16</f>
        <v>1.7244116299999999</v>
      </c>
      <c r="G7" s="15">
        <f>'Agua vertida departamental'!H16</f>
        <v>2.0243000000000002</v>
      </c>
      <c r="H7" s="15">
        <f>'Agua vertida departamental'!I16</f>
        <v>6.3632361799999995</v>
      </c>
      <c r="I7" s="15">
        <f>'Agua vertida departamental'!J16</f>
        <v>8.3800000000000008</v>
      </c>
      <c r="J7" s="15">
        <f>'Agua vertida departamental'!K16</f>
        <v>3.05551336</v>
      </c>
      <c r="K7" s="23"/>
      <c r="M7" s="20" t="s">
        <v>9</v>
      </c>
      <c r="N7">
        <v>2.68152781</v>
      </c>
      <c r="O7">
        <v>3.31205142</v>
      </c>
      <c r="P7">
        <v>3.6487747100000001</v>
      </c>
      <c r="Q7">
        <v>5.2043189000000005</v>
      </c>
      <c r="R7">
        <v>1.7244116299999999</v>
      </c>
      <c r="S7">
        <v>2.0243000000000002</v>
      </c>
      <c r="T7">
        <v>6.3632361799999995</v>
      </c>
      <c r="U7">
        <v>8.3800000000000008</v>
      </c>
      <c r="V7">
        <v>1</v>
      </c>
    </row>
    <row r="8" spans="1:22" x14ac:dyDescent="0.25">
      <c r="A8" s="15" t="str">
        <f>'Agua vertida departamental'!B17</f>
        <v>BOYACÁ</v>
      </c>
      <c r="B8" s="15">
        <f>'Agua vertida departamental'!C17</f>
        <v>0.43301074000000001</v>
      </c>
      <c r="C8" s="15">
        <f>'Agua vertida departamental'!D17</f>
        <v>1.3694843999999999</v>
      </c>
      <c r="D8" s="15">
        <f>'Agua vertida departamental'!E17</f>
        <v>1.05185021</v>
      </c>
      <c r="E8" s="15">
        <f>'Agua vertida departamental'!F17</f>
        <v>0.70085785</v>
      </c>
      <c r="F8" s="15">
        <f>'Agua vertida departamental'!G17</f>
        <v>0.60913941999999999</v>
      </c>
      <c r="G8" s="15">
        <f>'Agua vertida departamental'!H17</f>
        <v>0.62378</v>
      </c>
      <c r="H8" s="15">
        <f>'Agua vertida departamental'!I17</f>
        <v>0.88746248999999999</v>
      </c>
      <c r="I8" s="15">
        <f>'Agua vertida departamental'!J17</f>
        <v>0.38200000000000001</v>
      </c>
      <c r="J8" s="15">
        <f>'Agua vertida departamental'!K17</f>
        <v>1.19443396</v>
      </c>
      <c r="K8" s="23"/>
      <c r="M8" s="20" t="s">
        <v>10</v>
      </c>
      <c r="N8">
        <v>0.43301074000000001</v>
      </c>
      <c r="O8">
        <v>1.3694843999999999</v>
      </c>
      <c r="P8">
        <v>1.05185021</v>
      </c>
      <c r="Q8">
        <v>0.70085785</v>
      </c>
      <c r="R8">
        <v>0.60913941999999999</v>
      </c>
      <c r="S8">
        <v>0.62378</v>
      </c>
      <c r="T8">
        <v>0.88746248999999999</v>
      </c>
      <c r="U8">
        <v>0.38200000000000001</v>
      </c>
      <c r="V8">
        <v>1</v>
      </c>
    </row>
    <row r="9" spans="1:22" x14ac:dyDescent="0.25">
      <c r="A9" s="15" t="str">
        <f>'Agua vertida departamental'!B18</f>
        <v>CALDAS</v>
      </c>
      <c r="B9" s="15">
        <f>'Agua vertida departamental'!C18</f>
        <v>3.0914880400000002</v>
      </c>
      <c r="C9" s="15">
        <f>'Agua vertida departamental'!D18</f>
        <v>2.1786887799999999</v>
      </c>
      <c r="D9" s="15">
        <f>'Agua vertida departamental'!E18</f>
        <v>2.1971346700000001</v>
      </c>
      <c r="E9" s="15">
        <f>'Agua vertida departamental'!F18</f>
        <v>2.1630243500000002</v>
      </c>
      <c r="F9" s="15">
        <f>'Agua vertida departamental'!G18</f>
        <v>2.5157551600000003</v>
      </c>
      <c r="G9" s="15">
        <f>'Agua vertida departamental'!H18</f>
        <v>2.4800200000000001</v>
      </c>
      <c r="H9" s="15">
        <f>'Agua vertida departamental'!I18</f>
        <v>2.3951293100000002</v>
      </c>
      <c r="I9" s="15">
        <f>'Agua vertida departamental'!J18</f>
        <v>2.3820000000000001</v>
      </c>
      <c r="J9" s="15">
        <f>'Agua vertida departamental'!K18</f>
        <v>1.4108831399999999</v>
      </c>
      <c r="K9" s="23"/>
      <c r="M9" s="20" t="s">
        <v>76</v>
      </c>
      <c r="N9">
        <v>3.0914880400000002</v>
      </c>
      <c r="O9">
        <v>2.1786887799999999</v>
      </c>
      <c r="P9">
        <v>2.1971346700000001</v>
      </c>
      <c r="Q9">
        <v>2.1630243500000002</v>
      </c>
      <c r="R9">
        <v>2.5157551600000003</v>
      </c>
      <c r="S9">
        <v>2.4800200000000001</v>
      </c>
      <c r="T9">
        <v>2.3951293100000002</v>
      </c>
      <c r="U9">
        <v>2.3820000000000001</v>
      </c>
      <c r="V9">
        <v>1</v>
      </c>
    </row>
    <row r="10" spans="1:22" x14ac:dyDescent="0.25">
      <c r="A10" s="15" t="str">
        <f>'Agua vertida departamental'!B19</f>
        <v>CAQUETÁ</v>
      </c>
      <c r="B10" s="15">
        <f>'Agua vertida departamental'!C19</f>
        <v>0</v>
      </c>
      <c r="C10" s="15">
        <f>'Agua vertida departamental'!D19</f>
        <v>0</v>
      </c>
      <c r="D10" s="15">
        <f>'Agua vertida departamental'!E19</f>
        <v>0</v>
      </c>
      <c r="E10" s="15">
        <f>'Agua vertida departamental'!F19</f>
        <v>1.48117E-3</v>
      </c>
      <c r="F10" s="15">
        <f>'Agua vertida departamental'!G19</f>
        <v>4.6741100000000001E-2</v>
      </c>
      <c r="G10" s="15">
        <f>'Agua vertida departamental'!H19</f>
        <v>0.20316000000000001</v>
      </c>
      <c r="H10" s="15">
        <f>'Agua vertida departamental'!I19</f>
        <v>6.1026999999999998E-2</v>
      </c>
      <c r="I10" s="15">
        <f>'Agua vertida departamental'!J19</f>
        <v>0.14599999999999999</v>
      </c>
      <c r="J10" s="15">
        <f>'Agua vertida departamental'!K19</f>
        <v>0.10204006</v>
      </c>
      <c r="K10" s="23"/>
      <c r="M10" s="20" t="s">
        <v>11</v>
      </c>
      <c r="N10">
        <v>0</v>
      </c>
      <c r="O10">
        <v>0</v>
      </c>
      <c r="P10">
        <v>0</v>
      </c>
      <c r="Q10">
        <v>1.48117E-3</v>
      </c>
      <c r="R10">
        <v>4.6741100000000001E-2</v>
      </c>
      <c r="S10">
        <v>0.20316000000000001</v>
      </c>
      <c r="T10">
        <v>6.1026999999999998E-2</v>
      </c>
      <c r="U10">
        <v>0.14599999999999999</v>
      </c>
      <c r="V10">
        <v>1</v>
      </c>
    </row>
    <row r="11" spans="1:22" x14ac:dyDescent="0.25">
      <c r="A11" s="15" t="str">
        <f>'Agua vertida departamental'!B20</f>
        <v>CASANARE</v>
      </c>
      <c r="B11" s="15">
        <f>'Agua vertida departamental'!C20</f>
        <v>4.2184199999999998E-2</v>
      </c>
      <c r="C11" s="15">
        <f>'Agua vertida departamental'!D20</f>
        <v>4.886969E-2</v>
      </c>
      <c r="D11" s="15">
        <f>'Agua vertida departamental'!E20</f>
        <v>7.7607899999999994E-2</v>
      </c>
      <c r="E11" s="15">
        <f>'Agua vertida departamental'!F20</f>
        <v>8.8532169999999993E-2</v>
      </c>
      <c r="F11" s="15">
        <f>'Agua vertida departamental'!G20</f>
        <v>0.12162532000000001</v>
      </c>
      <c r="G11" s="15">
        <f>'Agua vertida departamental'!H20</f>
        <v>0.29717000000000005</v>
      </c>
      <c r="H11" s="15">
        <f>'Agua vertida departamental'!I20</f>
        <v>0.24486782999999998</v>
      </c>
      <c r="I11" s="15">
        <f>'Agua vertida departamental'!J20</f>
        <v>0.872</v>
      </c>
      <c r="J11" s="15">
        <f>'Agua vertida departamental'!K20</f>
        <v>0.39106072999999997</v>
      </c>
      <c r="K11" s="23"/>
      <c r="M11" s="20" t="s">
        <v>12</v>
      </c>
      <c r="N11">
        <v>4.2184199999999998E-2</v>
      </c>
      <c r="O11">
        <v>4.886969E-2</v>
      </c>
      <c r="P11">
        <v>7.7607899999999994E-2</v>
      </c>
      <c r="Q11">
        <v>8.8532169999999993E-2</v>
      </c>
      <c r="R11">
        <v>0.12162532000000001</v>
      </c>
      <c r="S11">
        <v>0.29717000000000005</v>
      </c>
      <c r="T11">
        <v>0.24486782999999998</v>
      </c>
      <c r="U11">
        <v>0.872</v>
      </c>
      <c r="V11">
        <v>1</v>
      </c>
    </row>
    <row r="12" spans="1:22" x14ac:dyDescent="0.25">
      <c r="A12" s="15" t="str">
        <f>'Agua vertida departamental'!B21</f>
        <v>CAUCA</v>
      </c>
      <c r="B12" s="15">
        <f>'Agua vertida departamental'!C21</f>
        <v>16.221436499999999</v>
      </c>
      <c r="C12" s="15">
        <f>'Agua vertida departamental'!D21</f>
        <v>15.248874199999999</v>
      </c>
      <c r="D12" s="15">
        <f>'Agua vertida departamental'!E21</f>
        <v>18.698271129999998</v>
      </c>
      <c r="E12" s="15">
        <f>'Agua vertida departamental'!F21</f>
        <v>19.462881879999998</v>
      </c>
      <c r="F12" s="15">
        <f>'Agua vertida departamental'!G21</f>
        <v>16.949601210000001</v>
      </c>
      <c r="G12" s="15">
        <f>'Agua vertida departamental'!H21</f>
        <v>17.655259999999998</v>
      </c>
      <c r="H12" s="15">
        <f>'Agua vertida departamental'!I21</f>
        <v>15.951282769999999</v>
      </c>
      <c r="I12" s="15">
        <f>'Agua vertida departamental'!J21</f>
        <v>15.6</v>
      </c>
      <c r="J12" s="15">
        <f>'Agua vertida departamental'!K21</f>
        <v>17.08590942</v>
      </c>
      <c r="K12" s="23"/>
      <c r="M12" s="20" t="s">
        <v>13</v>
      </c>
      <c r="N12">
        <v>16.221436499999999</v>
      </c>
      <c r="O12">
        <v>15.248874199999999</v>
      </c>
      <c r="P12">
        <v>18.698271129999998</v>
      </c>
      <c r="Q12">
        <v>19.462881879999998</v>
      </c>
      <c r="R12">
        <v>16.949601210000001</v>
      </c>
      <c r="S12">
        <v>17.655259999999998</v>
      </c>
      <c r="T12">
        <v>15.951282769999999</v>
      </c>
      <c r="U12">
        <v>15.6</v>
      </c>
      <c r="V12">
        <v>1</v>
      </c>
    </row>
    <row r="13" spans="1:22" x14ac:dyDescent="0.25">
      <c r="A13" s="15" t="str">
        <f>'Agua vertida departamental'!B22</f>
        <v>CESAR</v>
      </c>
      <c r="B13" s="15">
        <f>'Agua vertida departamental'!C22</f>
        <v>0.58840051999999998</v>
      </c>
      <c r="C13" s="15">
        <f>'Agua vertida departamental'!D22</f>
        <v>0.28061159999999996</v>
      </c>
      <c r="D13" s="15">
        <f>'Agua vertida departamental'!E22</f>
        <v>0.30875271000000004</v>
      </c>
      <c r="E13" s="15">
        <f>'Agua vertida departamental'!F22</f>
        <v>0.94615939999999998</v>
      </c>
      <c r="F13" s="15">
        <f>'Agua vertida departamental'!G22</f>
        <v>0.67268622</v>
      </c>
      <c r="G13" s="15">
        <f>'Agua vertida departamental'!H22</f>
        <v>0.55658000000000007</v>
      </c>
      <c r="H13" s="15">
        <f>'Agua vertida departamental'!I22</f>
        <v>0.55321450000000005</v>
      </c>
      <c r="I13" s="15">
        <f>'Agua vertida departamental'!J22</f>
        <v>0.79</v>
      </c>
      <c r="J13" s="15">
        <f>'Agua vertida departamental'!K22</f>
        <v>0.58785399999999999</v>
      </c>
      <c r="K13" s="23"/>
      <c r="M13" s="20" t="s">
        <v>14</v>
      </c>
      <c r="N13">
        <v>0.58840051999999998</v>
      </c>
      <c r="O13">
        <v>0.28061159999999996</v>
      </c>
      <c r="P13">
        <v>0.30875271000000004</v>
      </c>
      <c r="Q13">
        <v>0.94615939999999998</v>
      </c>
      <c r="R13">
        <v>0.67268622</v>
      </c>
      <c r="S13">
        <v>0.55658000000000007</v>
      </c>
      <c r="T13">
        <v>0.55321450000000005</v>
      </c>
      <c r="U13">
        <v>0.79</v>
      </c>
      <c r="V13">
        <v>1</v>
      </c>
    </row>
    <row r="14" spans="1:22" x14ac:dyDescent="0.25">
      <c r="A14" s="15" t="str">
        <f>'Agua vertida departamental'!B23</f>
        <v>CORDOBA</v>
      </c>
      <c r="B14" s="15">
        <f>'Agua vertida departamental'!C23</f>
        <v>0.37006600000000001</v>
      </c>
      <c r="C14" s="15">
        <f>'Agua vertida departamental'!D23</f>
        <v>0.22605720000000001</v>
      </c>
      <c r="D14" s="15">
        <f>'Agua vertida departamental'!E23</f>
        <v>0.94176719999999992</v>
      </c>
      <c r="E14" s="15">
        <f>'Agua vertida departamental'!F23</f>
        <v>1.1961105700000001</v>
      </c>
      <c r="F14" s="15">
        <f>'Agua vertida departamental'!G23</f>
        <v>0.93642080000000005</v>
      </c>
      <c r="G14" s="15">
        <f>'Agua vertida departamental'!H23</f>
        <v>0.32486000000000004</v>
      </c>
      <c r="H14" s="15">
        <f>'Agua vertida departamental'!I23</f>
        <v>0.47272572999999996</v>
      </c>
      <c r="I14" s="15">
        <f>'Agua vertida departamental'!J23</f>
        <v>0.17899999999999999</v>
      </c>
      <c r="J14" s="15">
        <f>'Agua vertida departamental'!K23</f>
        <v>0.37145909999999999</v>
      </c>
      <c r="K14" s="23"/>
      <c r="M14" s="20" t="s">
        <v>15</v>
      </c>
      <c r="N14">
        <v>0.37006600000000001</v>
      </c>
      <c r="O14">
        <v>0.22605720000000001</v>
      </c>
      <c r="P14">
        <v>0.94176719999999992</v>
      </c>
      <c r="Q14">
        <v>1.1961105700000001</v>
      </c>
      <c r="R14">
        <v>0.93642080000000005</v>
      </c>
      <c r="S14">
        <v>0.32486000000000004</v>
      </c>
      <c r="T14">
        <v>0.47272572999999996</v>
      </c>
      <c r="U14">
        <v>0.17899999999999999</v>
      </c>
      <c r="V14">
        <v>1</v>
      </c>
    </row>
    <row r="15" spans="1:22" x14ac:dyDescent="0.25">
      <c r="A15" s="15" t="str">
        <f>'Agua vertida departamental'!B24</f>
        <v>CUNDINAMARCA</v>
      </c>
      <c r="B15" s="15">
        <f>'Agua vertida departamental'!C24</f>
        <v>33.775173289999998</v>
      </c>
      <c r="C15" s="15">
        <f>'Agua vertida departamental'!D24</f>
        <v>22.576191859999998</v>
      </c>
      <c r="D15" s="15">
        <f>'Agua vertida departamental'!E24</f>
        <v>15.84930267</v>
      </c>
      <c r="E15" s="15">
        <f>'Agua vertida departamental'!F24</f>
        <v>14.950491529999999</v>
      </c>
      <c r="F15" s="15">
        <f>'Agua vertida departamental'!G24</f>
        <v>6.90493325</v>
      </c>
      <c r="G15" s="15">
        <f>'Agua vertida departamental'!H24</f>
        <v>6.7875900000000007</v>
      </c>
      <c r="H15" s="15">
        <f>'Agua vertida departamental'!I24</f>
        <v>6.83553809</v>
      </c>
      <c r="I15" s="15">
        <f>'Agua vertida departamental'!J24</f>
        <v>8.673</v>
      </c>
      <c r="J15" s="15">
        <f>'Agua vertida departamental'!K24</f>
        <v>8.12192033</v>
      </c>
      <c r="K15" s="23"/>
      <c r="M15" s="20" t="s">
        <v>16</v>
      </c>
      <c r="N15">
        <v>33.775173289999998</v>
      </c>
      <c r="O15">
        <v>22.576191859999998</v>
      </c>
      <c r="P15">
        <v>15.84930267</v>
      </c>
      <c r="Q15">
        <v>14.950491529999999</v>
      </c>
      <c r="R15">
        <v>6.90493325</v>
      </c>
      <c r="S15">
        <v>6.7875900000000007</v>
      </c>
      <c r="T15">
        <v>6.83553809</v>
      </c>
      <c r="U15">
        <v>8.673</v>
      </c>
      <c r="V15">
        <v>1</v>
      </c>
    </row>
    <row r="16" spans="1:22" x14ac:dyDescent="0.25">
      <c r="A16" s="15" t="str">
        <f>'Agua vertida departamental'!B25</f>
        <v>GUAINÍA</v>
      </c>
      <c r="B16" s="15">
        <f>'Agua vertida departamental'!C25</f>
        <v>0</v>
      </c>
      <c r="C16" s="15">
        <f>'Agua vertida departamental'!D25</f>
        <v>1.8999999999999998E-6</v>
      </c>
      <c r="D16" s="15">
        <f>'Agua vertida departamental'!E25</f>
        <v>0</v>
      </c>
      <c r="E16" s="15">
        <f>'Agua vertida departamental'!F25</f>
        <v>0</v>
      </c>
      <c r="F16" s="15">
        <f>'Agua vertida departamental'!G25</f>
        <v>0</v>
      </c>
      <c r="G16" s="15">
        <f>'Agua vertida departamental'!H25</f>
        <v>2.0000000000000002E-5</v>
      </c>
      <c r="H16" s="15">
        <f>'Agua vertida departamental'!I25</f>
        <v>1.1999999999999999E-6</v>
      </c>
      <c r="I16" s="15">
        <f>'Agua vertida departamental'!J25</f>
        <v>9.9999999999999995E-7</v>
      </c>
      <c r="J16" s="15">
        <f>'Agua vertida departamental'!K25</f>
        <v>0</v>
      </c>
      <c r="K16" s="23"/>
      <c r="M16" s="20" t="s">
        <v>77</v>
      </c>
      <c r="N16">
        <v>0</v>
      </c>
      <c r="O16">
        <v>1.8999999999999998E-6</v>
      </c>
      <c r="P16">
        <v>0</v>
      </c>
      <c r="Q16">
        <v>0</v>
      </c>
      <c r="R16">
        <v>0</v>
      </c>
      <c r="S16">
        <v>2.0000000000000002E-5</v>
      </c>
      <c r="T16">
        <v>1.1999999999999999E-6</v>
      </c>
      <c r="U16">
        <v>9.9999999999999995E-7</v>
      </c>
      <c r="V16">
        <v>1</v>
      </c>
    </row>
    <row r="17" spans="1:22" x14ac:dyDescent="0.25">
      <c r="A17" s="15" t="str">
        <f>'Agua vertida departamental'!B26</f>
        <v>HUILA</v>
      </c>
      <c r="B17" s="15">
        <f>'Agua vertida departamental'!C26</f>
        <v>0.24377994</v>
      </c>
      <c r="C17" s="15">
        <f>'Agua vertida departamental'!D26</f>
        <v>0.24660856</v>
      </c>
      <c r="D17" s="15">
        <f>'Agua vertida departamental'!E26</f>
        <v>0.16456206000000001</v>
      </c>
      <c r="E17" s="15">
        <f>'Agua vertida departamental'!F26</f>
        <v>0.24217727999999999</v>
      </c>
      <c r="F17" s="15">
        <f>'Agua vertida departamental'!G26</f>
        <v>0.18259729999999999</v>
      </c>
      <c r="G17" s="15">
        <f>'Agua vertida departamental'!H26</f>
        <v>0.32562000000000002</v>
      </c>
      <c r="H17" s="15">
        <f>'Agua vertida departamental'!I26</f>
        <v>0.32464752000000002</v>
      </c>
      <c r="I17" s="15">
        <f>'Agua vertida departamental'!J26</f>
        <v>0.36899999999999999</v>
      </c>
      <c r="J17" s="15">
        <f>'Agua vertida departamental'!K26</f>
        <v>0.61490730000000005</v>
      </c>
      <c r="K17" s="23"/>
      <c r="M17" s="20" t="s">
        <v>17</v>
      </c>
      <c r="N17">
        <v>0.24377994</v>
      </c>
      <c r="O17">
        <v>0.24660856</v>
      </c>
      <c r="P17">
        <v>0.16456206000000001</v>
      </c>
      <c r="Q17">
        <v>0.24217727999999999</v>
      </c>
      <c r="R17">
        <v>0.18259729999999999</v>
      </c>
      <c r="S17">
        <v>0.32562000000000002</v>
      </c>
      <c r="T17">
        <v>0.32464752000000002</v>
      </c>
      <c r="U17">
        <v>0.36899999999999999</v>
      </c>
      <c r="V17">
        <v>1</v>
      </c>
    </row>
    <row r="18" spans="1:22" x14ac:dyDescent="0.25">
      <c r="A18" s="15" t="str">
        <f>'Agua vertida departamental'!B27</f>
        <v>LA GUAJIRA</v>
      </c>
      <c r="B18" s="15">
        <f>'Agua vertida departamental'!C27</f>
        <v>3.5179999999999999E-3</v>
      </c>
      <c r="C18" s="15">
        <f>'Agua vertida departamental'!D27</f>
        <v>9.0779999999999993E-3</v>
      </c>
      <c r="D18" s="15">
        <f>'Agua vertida departamental'!E27</f>
        <v>3.8279999999999998E-3</v>
      </c>
      <c r="E18" s="15">
        <f>'Agua vertida departamental'!F27</f>
        <v>0.24356203900000001</v>
      </c>
      <c r="F18" s="15">
        <f>'Agua vertida departamental'!G27</f>
        <v>1.00342E-2</v>
      </c>
      <c r="G18" s="15">
        <f>'Agua vertida departamental'!H27</f>
        <v>6.2700000000000006E-2</v>
      </c>
      <c r="H18" s="15">
        <f>'Agua vertida departamental'!I27</f>
        <v>5.5952600000000003E-3</v>
      </c>
      <c r="I18" s="15">
        <f>'Agua vertida departamental'!J27</f>
        <v>1E-3</v>
      </c>
      <c r="J18" s="15">
        <f>'Agua vertida departamental'!K27</f>
        <v>1.7757300000000001E-3</v>
      </c>
      <c r="K18" s="23"/>
      <c r="M18" s="20" t="s">
        <v>18</v>
      </c>
      <c r="N18">
        <v>3.5179999999999999E-3</v>
      </c>
      <c r="O18">
        <v>9.0779999999999993E-3</v>
      </c>
      <c r="P18">
        <v>3.8279999999999998E-3</v>
      </c>
      <c r="Q18">
        <v>0.24356203900000001</v>
      </c>
      <c r="R18">
        <v>1.00342E-2</v>
      </c>
      <c r="S18">
        <v>6.2700000000000006E-2</v>
      </c>
      <c r="T18">
        <v>5.5952600000000003E-3</v>
      </c>
      <c r="U18">
        <v>1E-3</v>
      </c>
      <c r="V18">
        <v>1</v>
      </c>
    </row>
    <row r="19" spans="1:22" x14ac:dyDescent="0.25">
      <c r="A19" s="15" t="str">
        <f>'Agua vertida departamental'!B28</f>
        <v>MAGDALENA</v>
      </c>
      <c r="B19" s="15">
        <f>'Agua vertida departamental'!C28</f>
        <v>57.486362229999997</v>
      </c>
      <c r="C19" s="15">
        <f>'Agua vertida departamental'!D28</f>
        <v>0.50218176999999997</v>
      </c>
      <c r="D19" s="15">
        <f>'Agua vertida departamental'!E28</f>
        <v>1.11165549</v>
      </c>
      <c r="E19" s="15">
        <f>'Agua vertida departamental'!F28</f>
        <v>0.39694499999999999</v>
      </c>
      <c r="F19" s="15">
        <f>'Agua vertida departamental'!G28</f>
        <v>0.32442541999999996</v>
      </c>
      <c r="G19" s="15">
        <f>'Agua vertida departamental'!H28</f>
        <v>0.42714999999999997</v>
      </c>
      <c r="H19" s="15">
        <f>'Agua vertida departamental'!I28</f>
        <v>0.51327929999999999</v>
      </c>
      <c r="I19" s="15">
        <f>'Agua vertida departamental'!J28</f>
        <v>0.58799999999999997</v>
      </c>
      <c r="J19" s="15">
        <f>'Agua vertida departamental'!K28</f>
        <v>0.71335896999999993</v>
      </c>
      <c r="K19" s="23"/>
      <c r="M19" s="20" t="s">
        <v>19</v>
      </c>
      <c r="N19">
        <v>57.486362229999997</v>
      </c>
      <c r="O19">
        <v>0.50218176999999997</v>
      </c>
      <c r="P19">
        <v>1.11165549</v>
      </c>
      <c r="Q19">
        <v>0.39694499999999999</v>
      </c>
      <c r="R19">
        <v>0.32442541999999996</v>
      </c>
      <c r="S19">
        <v>0.42714999999999997</v>
      </c>
      <c r="T19">
        <v>0.51327929999999999</v>
      </c>
      <c r="U19">
        <v>0.58799999999999997</v>
      </c>
      <c r="V19">
        <v>1</v>
      </c>
    </row>
    <row r="20" spans="1:22" x14ac:dyDescent="0.25">
      <c r="A20" s="15" t="str">
        <f>'Agua vertida departamental'!B29</f>
        <v>META</v>
      </c>
      <c r="B20" s="15">
        <f>'Agua vertida departamental'!C29</f>
        <v>0.31433658000000003</v>
      </c>
      <c r="C20" s="15">
        <f>'Agua vertida departamental'!D29</f>
        <v>0.21419769</v>
      </c>
      <c r="D20" s="15">
        <f>'Agua vertida departamental'!E29</f>
        <v>0.12009629399999999</v>
      </c>
      <c r="E20" s="15">
        <f>'Agua vertida departamental'!F29</f>
        <v>0.29309084999999996</v>
      </c>
      <c r="F20" s="15">
        <f>'Agua vertida departamental'!G29</f>
        <v>0.53963298999999998</v>
      </c>
      <c r="G20" s="15">
        <f>'Agua vertida departamental'!H29</f>
        <v>0.30279</v>
      </c>
      <c r="H20" s="15">
        <f>'Agua vertida departamental'!I29</f>
        <v>0.50487013999999997</v>
      </c>
      <c r="I20" s="15">
        <f>'Agua vertida departamental'!J29</f>
        <v>0.83799999999999997</v>
      </c>
      <c r="J20" s="15">
        <f>'Agua vertida departamental'!K29</f>
        <v>0.34450521000000001</v>
      </c>
      <c r="K20" s="23"/>
      <c r="M20" s="20" t="s">
        <v>20</v>
      </c>
      <c r="N20">
        <v>0.31433658000000003</v>
      </c>
      <c r="O20">
        <v>0.21419769</v>
      </c>
      <c r="P20">
        <v>0.12009629399999999</v>
      </c>
      <c r="Q20">
        <v>0.29309084999999996</v>
      </c>
      <c r="R20">
        <v>0.53963298999999998</v>
      </c>
      <c r="S20">
        <v>0.30279</v>
      </c>
      <c r="T20">
        <v>0.50487013999999997</v>
      </c>
      <c r="U20">
        <v>0.83799999999999997</v>
      </c>
      <c r="V20">
        <v>1</v>
      </c>
    </row>
    <row r="21" spans="1:22" x14ac:dyDescent="0.25">
      <c r="A21" s="15" t="str">
        <f>'Agua vertida departamental'!B30</f>
        <v>NARIÑO</v>
      </c>
      <c r="B21" s="15">
        <f>'Agua vertida departamental'!C30</f>
        <v>0.95115700000000003</v>
      </c>
      <c r="C21" s="15">
        <f>'Agua vertida departamental'!D30</f>
        <v>1.6223000000000001E-2</v>
      </c>
      <c r="D21" s="15">
        <f>'Agua vertida departamental'!E30</f>
        <v>0.165247</v>
      </c>
      <c r="E21" s="15">
        <f>'Agua vertida departamental'!F30</f>
        <v>8.6089512000000007E-2</v>
      </c>
      <c r="F21" s="15">
        <f>'Agua vertida departamental'!G30</f>
        <v>0.14992223000000002</v>
      </c>
      <c r="G21" s="15">
        <f>'Agua vertida departamental'!H30</f>
        <v>0.11072</v>
      </c>
      <c r="H21" s="15">
        <f>'Agua vertida departamental'!I30</f>
        <v>8.5770600000000002E-2</v>
      </c>
      <c r="I21" s="15">
        <f>'Agua vertida departamental'!J30</f>
        <v>0.09</v>
      </c>
      <c r="J21" s="15">
        <f>'Agua vertida departamental'!K30</f>
        <v>0.14978879</v>
      </c>
      <c r="K21" s="23"/>
      <c r="M21" s="20" t="s">
        <v>21</v>
      </c>
      <c r="N21">
        <v>0.95115700000000003</v>
      </c>
      <c r="O21">
        <v>1.6223000000000001E-2</v>
      </c>
      <c r="P21">
        <v>0.165247</v>
      </c>
      <c r="Q21">
        <v>8.6089512000000007E-2</v>
      </c>
      <c r="R21">
        <v>0.14992223000000002</v>
      </c>
      <c r="S21">
        <v>0.11072</v>
      </c>
      <c r="T21">
        <v>8.5770600000000002E-2</v>
      </c>
      <c r="U21">
        <v>0.09</v>
      </c>
      <c r="V21">
        <v>1</v>
      </c>
    </row>
    <row r="22" spans="1:22" x14ac:dyDescent="0.25">
      <c r="A22" s="15" t="str">
        <f>'Agua vertida departamental'!B31</f>
        <v>NORTE DE SANTANDER</v>
      </c>
      <c r="B22" s="15">
        <f>'Agua vertida departamental'!C31</f>
        <v>0.25783007999999996</v>
      </c>
      <c r="C22" s="15">
        <f>'Agua vertida departamental'!D31</f>
        <v>0.30859470999999999</v>
      </c>
      <c r="D22" s="15">
        <f>'Agua vertida departamental'!E31</f>
        <v>0.1235868</v>
      </c>
      <c r="E22" s="15">
        <f>'Agua vertida departamental'!F31</f>
        <v>0.25469748999999997</v>
      </c>
      <c r="F22" s="15">
        <f>'Agua vertida departamental'!G31</f>
        <v>0.30740228999999997</v>
      </c>
      <c r="G22" s="15">
        <f>'Agua vertida departamental'!H31</f>
        <v>0.34106999999999998</v>
      </c>
      <c r="H22" s="15">
        <f>'Agua vertida departamental'!I31</f>
        <v>0.21827535999999997</v>
      </c>
      <c r="I22" s="15">
        <f>'Agua vertida departamental'!J31</f>
        <v>0.14199999999999999</v>
      </c>
      <c r="J22" s="15">
        <f>'Agua vertida departamental'!K31</f>
        <v>0.19560574999999999</v>
      </c>
      <c r="K22" s="23"/>
      <c r="M22" s="20" t="s">
        <v>22</v>
      </c>
      <c r="N22">
        <v>0.25783007999999996</v>
      </c>
      <c r="O22">
        <v>0.30859470999999999</v>
      </c>
      <c r="P22">
        <v>0.1235868</v>
      </c>
      <c r="Q22">
        <v>0.25469748999999997</v>
      </c>
      <c r="R22">
        <v>0.30740228999999997</v>
      </c>
      <c r="S22">
        <v>0.34106999999999998</v>
      </c>
      <c r="T22">
        <v>0.21827535999999997</v>
      </c>
      <c r="U22">
        <v>0.14199999999999999</v>
      </c>
      <c r="V22">
        <v>1</v>
      </c>
    </row>
    <row r="23" spans="1:22" x14ac:dyDescent="0.25">
      <c r="A23" s="15" t="str">
        <f>'Agua vertida departamental'!B32</f>
        <v>PUTUMAYO</v>
      </c>
      <c r="B23" s="15">
        <f>'Agua vertida departamental'!C32</f>
        <v>0</v>
      </c>
      <c r="C23" s="15">
        <f>'Agua vertida departamental'!D32</f>
        <v>0</v>
      </c>
      <c r="D23" s="15">
        <f>'Agua vertida departamental'!E32</f>
        <v>0</v>
      </c>
      <c r="E23" s="15">
        <f>'Agua vertida departamental'!F32</f>
        <v>3.1900000000000001E-3</v>
      </c>
      <c r="F23" s="15">
        <f>'Agua vertida departamental'!G32</f>
        <v>7.0500000000000006E-5</v>
      </c>
      <c r="G23" s="15">
        <f>'Agua vertida departamental'!H32</f>
        <v>1E-4</v>
      </c>
      <c r="H23" s="15">
        <f>'Agua vertida departamental'!I32</f>
        <v>4.1894582200000006</v>
      </c>
      <c r="I23" s="15">
        <f>'Agua vertida departamental'!J32</f>
        <v>0</v>
      </c>
      <c r="J23" s="15">
        <f>'Agua vertida departamental'!K32</f>
        <v>0</v>
      </c>
      <c r="K23" s="23"/>
      <c r="M23" s="20" t="s">
        <v>23</v>
      </c>
      <c r="N23">
        <v>0</v>
      </c>
      <c r="O23">
        <v>0</v>
      </c>
      <c r="P23">
        <v>0</v>
      </c>
      <c r="Q23">
        <v>3.1900000000000001E-3</v>
      </c>
      <c r="R23">
        <v>7.0500000000000006E-5</v>
      </c>
      <c r="S23">
        <v>1E-4</v>
      </c>
      <c r="T23">
        <v>4.1894582200000006</v>
      </c>
      <c r="U23">
        <v>0</v>
      </c>
      <c r="V23">
        <v>1</v>
      </c>
    </row>
    <row r="24" spans="1:22" x14ac:dyDescent="0.25">
      <c r="A24" s="15" t="str">
        <f>'Agua vertida departamental'!B33</f>
        <v>QUINDÍO</v>
      </c>
      <c r="B24" s="15">
        <f>'Agua vertida departamental'!C33</f>
        <v>17.531836429999998</v>
      </c>
      <c r="C24" s="15">
        <f>'Agua vertida departamental'!D33</f>
        <v>0.54492019999999997</v>
      </c>
      <c r="D24" s="15">
        <f>'Agua vertida departamental'!E33</f>
        <v>0.45972932</v>
      </c>
      <c r="E24" s="15">
        <f>'Agua vertida departamental'!F33</f>
        <v>0.64740943999999989</v>
      </c>
      <c r="F24" s="15">
        <f>'Agua vertida departamental'!G33</f>
        <v>1.8527162399999999</v>
      </c>
      <c r="G24" s="15">
        <f>'Agua vertida departamental'!H33</f>
        <v>0.95414999999999994</v>
      </c>
      <c r="H24" s="15">
        <f>'Agua vertida departamental'!I33</f>
        <v>0</v>
      </c>
      <c r="I24" s="15">
        <f>'Agua vertida departamental'!J33</f>
        <v>0.83799999999999997</v>
      </c>
      <c r="J24" s="15">
        <f>'Agua vertida departamental'!K33</f>
        <v>0.74791003</v>
      </c>
      <c r="K24" s="23"/>
      <c r="M24" s="20" t="s">
        <v>78</v>
      </c>
      <c r="N24">
        <v>17.531836429999998</v>
      </c>
      <c r="O24">
        <v>0.54492019999999997</v>
      </c>
      <c r="P24">
        <v>0.45972932</v>
      </c>
      <c r="Q24">
        <v>0.64740943999999989</v>
      </c>
      <c r="R24">
        <v>1.8527162399999999</v>
      </c>
      <c r="S24">
        <v>0.95414999999999994</v>
      </c>
      <c r="T24">
        <v>0</v>
      </c>
      <c r="U24">
        <v>0.83799999999999997</v>
      </c>
      <c r="V24">
        <v>1</v>
      </c>
    </row>
    <row r="25" spans="1:22" x14ac:dyDescent="0.25">
      <c r="A25" s="15" t="str">
        <f>'Agua vertida departamental'!B34</f>
        <v>RISARALDA</v>
      </c>
      <c r="B25" s="15">
        <f>'Agua vertida departamental'!C34</f>
        <v>5.1915691800000001</v>
      </c>
      <c r="C25" s="15">
        <f>'Agua vertida departamental'!D34</f>
        <v>5.4455375799999999</v>
      </c>
      <c r="D25" s="15">
        <f>'Agua vertida departamental'!E34</f>
        <v>4.7293319299999999</v>
      </c>
      <c r="E25" s="15">
        <f>'Agua vertida departamental'!F34</f>
        <v>5.6247715700000001</v>
      </c>
      <c r="F25" s="15">
        <f>'Agua vertida departamental'!G34</f>
        <v>6.23</v>
      </c>
      <c r="G25" s="15">
        <f>'Agua vertida departamental'!H34</f>
        <v>7.8890100000000007</v>
      </c>
      <c r="H25" s="15">
        <f>'Agua vertida departamental'!I34</f>
        <v>5.0994970400000001</v>
      </c>
      <c r="I25" s="15">
        <f>'Agua vertida departamental'!J34</f>
        <v>1.774</v>
      </c>
      <c r="J25" s="15">
        <f>'Agua vertida departamental'!K34</f>
        <v>4.2219524699999997</v>
      </c>
      <c r="K25" s="23"/>
      <c r="M25" s="20" t="s">
        <v>24</v>
      </c>
      <c r="N25">
        <v>5.1915691800000001</v>
      </c>
      <c r="O25">
        <v>5.4455375799999999</v>
      </c>
      <c r="P25">
        <v>4.7293319299999999</v>
      </c>
      <c r="Q25">
        <v>5.6247715700000001</v>
      </c>
      <c r="R25">
        <v>6.23</v>
      </c>
      <c r="S25">
        <v>7.8890100000000007</v>
      </c>
      <c r="T25">
        <v>5.0994970400000001</v>
      </c>
      <c r="U25">
        <v>1.774</v>
      </c>
      <c r="V25">
        <v>1</v>
      </c>
    </row>
    <row r="26" spans="1:22" x14ac:dyDescent="0.25">
      <c r="A26" s="15" t="str">
        <f>'Agua vertida departamental'!B35</f>
        <v>SANTANDER</v>
      </c>
      <c r="B26" s="15">
        <f>'Agua vertida departamental'!C35</f>
        <v>3.0238441000000003</v>
      </c>
      <c r="C26" s="15">
        <f>'Agua vertida departamental'!D35</f>
        <v>1.70008242</v>
      </c>
      <c r="D26" s="15">
        <f>'Agua vertida departamental'!E35</f>
        <v>1.2965340900000002</v>
      </c>
      <c r="E26" s="15">
        <f>'Agua vertida departamental'!F35</f>
        <v>1.4779992900000001</v>
      </c>
      <c r="F26" s="15">
        <f>'Agua vertida departamental'!G35</f>
        <v>2.4205353500000002</v>
      </c>
      <c r="G26" s="15">
        <f>'Agua vertida departamental'!H35</f>
        <v>11.49091</v>
      </c>
      <c r="H26" s="15">
        <f>'Agua vertida departamental'!I35</f>
        <v>0.79909180000000002</v>
      </c>
      <c r="I26" s="15">
        <f>'Agua vertida departamental'!J35</f>
        <v>2.4220000000000002</v>
      </c>
      <c r="J26" s="15">
        <f>'Agua vertida departamental'!K35</f>
        <v>13.564039529999999</v>
      </c>
      <c r="K26" s="23"/>
      <c r="M26" s="20" t="s">
        <v>25</v>
      </c>
      <c r="N26">
        <v>3.0238441000000003</v>
      </c>
      <c r="O26">
        <v>1.70008242</v>
      </c>
      <c r="P26">
        <v>1.2965340900000002</v>
      </c>
      <c r="Q26">
        <v>1.4779992900000001</v>
      </c>
      <c r="R26">
        <v>2.4205353500000002</v>
      </c>
      <c r="S26">
        <v>11.49091</v>
      </c>
      <c r="T26">
        <v>0.79909180000000002</v>
      </c>
      <c r="U26">
        <v>2.4220000000000002</v>
      </c>
      <c r="V26">
        <v>1</v>
      </c>
    </row>
    <row r="27" spans="1:22" x14ac:dyDescent="0.25">
      <c r="A27" s="15" t="str">
        <f>'Agua vertida departamental'!B36</f>
        <v>SUCRE</v>
      </c>
      <c r="B27" s="15">
        <f>'Agua vertida departamental'!C36</f>
        <v>0.23841870999999998</v>
      </c>
      <c r="C27" s="15">
        <f>'Agua vertida departamental'!D36</f>
        <v>0.13882559999999999</v>
      </c>
      <c r="D27" s="15">
        <f>'Agua vertida departamental'!E36</f>
        <v>9.292533E-2</v>
      </c>
      <c r="E27" s="15">
        <f>'Agua vertida departamental'!F36</f>
        <v>0.1369504</v>
      </c>
      <c r="F27" s="15">
        <f>'Agua vertida departamental'!G36</f>
        <v>0.13065840000000001</v>
      </c>
      <c r="G27" s="15">
        <f>'Agua vertida departamental'!H36</f>
        <v>8.6489999999999997E-2</v>
      </c>
      <c r="H27" s="15">
        <f>'Agua vertida departamental'!I36</f>
        <v>0.23002135999999998</v>
      </c>
      <c r="I27" s="15">
        <f>'Agua vertida departamental'!J36</f>
        <v>0.26600000000000001</v>
      </c>
      <c r="J27" s="15">
        <f>'Agua vertida departamental'!K36</f>
        <v>0.10566</v>
      </c>
      <c r="K27" s="23"/>
      <c r="M27" s="20" t="s">
        <v>26</v>
      </c>
      <c r="N27">
        <v>0.23841870999999998</v>
      </c>
      <c r="O27">
        <v>0.13882559999999999</v>
      </c>
      <c r="P27">
        <v>9.292533E-2</v>
      </c>
      <c r="Q27">
        <v>0.1369504</v>
      </c>
      <c r="R27">
        <v>0.13065840000000001</v>
      </c>
      <c r="S27">
        <v>8.6489999999999997E-2</v>
      </c>
      <c r="T27">
        <v>0.23002135999999998</v>
      </c>
      <c r="U27">
        <v>0.26600000000000001</v>
      </c>
      <c r="V27">
        <v>1</v>
      </c>
    </row>
    <row r="28" spans="1:22" x14ac:dyDescent="0.25">
      <c r="A28" s="15" t="str">
        <f>'Agua vertida departamental'!B37</f>
        <v>TOLIMA</v>
      </c>
      <c r="B28" s="15">
        <f>'Agua vertida departamental'!C37</f>
        <v>0.49846009000000002</v>
      </c>
      <c r="C28" s="15">
        <f>'Agua vertida departamental'!D37</f>
        <v>0.27579729999999997</v>
      </c>
      <c r="D28" s="15">
        <f>'Agua vertida departamental'!E37</f>
        <v>0.1678606</v>
      </c>
      <c r="E28" s="15">
        <f>'Agua vertida departamental'!F37</f>
        <v>0.16604054999999998</v>
      </c>
      <c r="F28" s="15">
        <f>'Agua vertida departamental'!G37</f>
        <v>0.15398807</v>
      </c>
      <c r="G28" s="15">
        <f>'Agua vertida departamental'!H37</f>
        <v>0.10818000000000001</v>
      </c>
      <c r="H28" s="15">
        <f>'Agua vertida departamental'!I37</f>
        <v>0.13043085000000001</v>
      </c>
      <c r="I28" s="15">
        <f>'Agua vertida departamental'!J37</f>
        <v>0.217</v>
      </c>
      <c r="J28" s="15">
        <f>'Agua vertida departamental'!K37</f>
        <v>0.14907120999999998</v>
      </c>
      <c r="K28" s="23"/>
      <c r="M28" s="20" t="s">
        <v>27</v>
      </c>
      <c r="N28">
        <v>0.49846009000000002</v>
      </c>
      <c r="O28">
        <v>0.27579729999999997</v>
      </c>
      <c r="P28">
        <v>0.1678606</v>
      </c>
      <c r="Q28">
        <v>0.16604054999999998</v>
      </c>
      <c r="R28">
        <v>0.15398807</v>
      </c>
      <c r="S28">
        <v>0.10818000000000001</v>
      </c>
      <c r="T28">
        <v>0.13043085000000001</v>
      </c>
      <c r="U28">
        <v>0.217</v>
      </c>
      <c r="V28">
        <v>1</v>
      </c>
    </row>
    <row r="29" spans="1:22" x14ac:dyDescent="0.25">
      <c r="A29" s="15" t="str">
        <f>'Agua vertida departamental'!B38</f>
        <v>VALLE DEL CAUCA</v>
      </c>
      <c r="B29" s="15">
        <f>'Agua vertida departamental'!C38</f>
        <v>57.521546669999999</v>
      </c>
      <c r="C29" s="15">
        <f>'Agua vertida departamental'!D38</f>
        <v>62.59037464</v>
      </c>
      <c r="D29" s="15">
        <f>'Agua vertida departamental'!E38</f>
        <v>142.55061588999999</v>
      </c>
      <c r="E29" s="15">
        <f>'Agua vertida departamental'!F38</f>
        <v>57.847515860000001</v>
      </c>
      <c r="F29" s="15">
        <f>'Agua vertida departamental'!G38</f>
        <v>60.58</v>
      </c>
      <c r="G29" s="15">
        <f>'Agua vertida departamental'!H38</f>
        <v>57.538440000000001</v>
      </c>
      <c r="H29" s="15">
        <f>'Agua vertida departamental'!I38</f>
        <v>52.897384819999999</v>
      </c>
      <c r="I29" s="15">
        <f>'Agua vertida departamental'!J38</f>
        <v>53.011000000000003</v>
      </c>
      <c r="J29" s="15">
        <f>'Agua vertida departamental'!K38</f>
        <v>79.280317499999995</v>
      </c>
      <c r="K29" s="23"/>
      <c r="M29" s="20" t="s">
        <v>28</v>
      </c>
      <c r="N29">
        <v>57.521546669999999</v>
      </c>
      <c r="O29">
        <v>62.59037464</v>
      </c>
      <c r="P29">
        <v>142.55061588999999</v>
      </c>
      <c r="Q29">
        <v>57.847515860000001</v>
      </c>
      <c r="R29">
        <v>60.58</v>
      </c>
      <c r="S29">
        <v>57.538440000000001</v>
      </c>
      <c r="T29">
        <v>52.897384819999999</v>
      </c>
      <c r="U29">
        <v>53.011000000000003</v>
      </c>
      <c r="V29">
        <v>1</v>
      </c>
    </row>
    <row r="30" spans="1:22" x14ac:dyDescent="0.25">
      <c r="A30" s="15" t="str">
        <f>'Agua vertida departamental'!B39</f>
        <v>VICHADA</v>
      </c>
      <c r="B30" s="15">
        <f>'Agua vertida departamental'!C39</f>
        <v>0</v>
      </c>
      <c r="C30" s="15">
        <f>'Agua vertida departamental'!D39</f>
        <v>0</v>
      </c>
      <c r="D30" s="15">
        <f>'Agua vertida departamental'!E39</f>
        <v>0</v>
      </c>
      <c r="E30" s="15">
        <f>'Agua vertida departamental'!F39</f>
        <v>0</v>
      </c>
      <c r="F30" s="15">
        <f>'Agua vertida departamental'!G39</f>
        <v>0</v>
      </c>
      <c r="G30" s="15">
        <f>'Agua vertida departamental'!H39</f>
        <v>0</v>
      </c>
      <c r="H30" s="15">
        <f>'Agua vertida departamental'!I39</f>
        <v>1.9999999999999999E-6</v>
      </c>
      <c r="I30" s="15">
        <f>'Agua vertida departamental'!J39</f>
        <v>0</v>
      </c>
      <c r="J30" s="15">
        <f>'Agua vertida departamental'!K39</f>
        <v>1.5820000000000001E-3</v>
      </c>
      <c r="K30" s="23"/>
      <c r="M30" s="20" t="s">
        <v>79</v>
      </c>
      <c r="N30">
        <v>0</v>
      </c>
      <c r="O30">
        <v>0</v>
      </c>
      <c r="P30">
        <v>0</v>
      </c>
      <c r="Q30">
        <v>0</v>
      </c>
      <c r="R30">
        <v>0</v>
      </c>
      <c r="S30">
        <v>0</v>
      </c>
      <c r="T30">
        <v>1.9999999999999999E-6</v>
      </c>
      <c r="U30">
        <v>0</v>
      </c>
      <c r="V30">
        <v>1</v>
      </c>
    </row>
    <row r="31" spans="1:22" x14ac:dyDescent="0.25">
      <c r="A31" s="15"/>
      <c r="B31" s="15"/>
      <c r="C31" s="15"/>
      <c r="D31" s="15"/>
      <c r="E31" s="15"/>
      <c r="F31" s="15"/>
      <c r="G31" s="15"/>
      <c r="H31" s="15"/>
      <c r="I31" s="15"/>
      <c r="J31" s="15"/>
      <c r="M31" s="20" t="s">
        <v>217</v>
      </c>
      <c r="N31">
        <v>260.70826952001136</v>
      </c>
      <c r="O31">
        <v>162.46328062999999</v>
      </c>
      <c r="P31">
        <v>273.34923307399998</v>
      </c>
      <c r="Q31">
        <v>148.40295508100002</v>
      </c>
      <c r="R31">
        <v>145.23967764999998</v>
      </c>
      <c r="S31">
        <v>143.61940000000001</v>
      </c>
      <c r="T31">
        <v>129.76831321</v>
      </c>
      <c r="U31">
        <v>136.69939099999999</v>
      </c>
      <c r="V31">
        <v>29</v>
      </c>
    </row>
  </sheetData>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K55"/>
  <sheetViews>
    <sheetView showGridLines="0" zoomScale="90" zoomScaleNormal="90" workbookViewId="0"/>
  </sheetViews>
  <sheetFormatPr baseColWidth="10" defaultRowHeight="15" x14ac:dyDescent="0.25"/>
  <cols>
    <col min="2" max="2" width="25.5703125" customWidth="1"/>
    <col min="3" max="4" width="11.42578125" customWidth="1"/>
  </cols>
  <sheetData>
    <row r="3" spans="2:11" ht="31.5" customHeight="1" x14ac:dyDescent="0.25"/>
    <row r="8" spans="2:11" ht="30.75" customHeight="1" x14ac:dyDescent="0.25">
      <c r="B8" s="83" t="s">
        <v>242</v>
      </c>
      <c r="C8" s="83"/>
      <c r="D8" s="83"/>
      <c r="E8" s="83"/>
      <c r="F8" s="83"/>
      <c r="G8" s="83"/>
      <c r="H8" s="83"/>
      <c r="I8" s="83"/>
      <c r="J8" s="83"/>
      <c r="K8" s="83"/>
    </row>
    <row r="10" spans="2:11" ht="22.5" customHeight="1" x14ac:dyDescent="0.25">
      <c r="B10" s="85" t="s">
        <v>70</v>
      </c>
      <c r="C10" s="24">
        <v>2014</v>
      </c>
      <c r="D10" s="24">
        <v>2015</v>
      </c>
      <c r="E10" s="24">
        <v>2016</v>
      </c>
      <c r="F10" s="24">
        <v>2017</v>
      </c>
      <c r="G10" s="24">
        <v>2018</v>
      </c>
      <c r="H10" s="24">
        <v>2019</v>
      </c>
      <c r="I10" s="24">
        <v>2020</v>
      </c>
      <c r="J10" s="24">
        <v>2021</v>
      </c>
      <c r="K10" s="24">
        <v>2022</v>
      </c>
    </row>
    <row r="11" spans="2:11" ht="22.5" customHeight="1" x14ac:dyDescent="0.25">
      <c r="B11" s="86"/>
      <c r="C11" s="87" t="s">
        <v>75</v>
      </c>
      <c r="D11" s="87"/>
      <c r="E11" s="87"/>
      <c r="F11" s="87"/>
      <c r="G11" s="87"/>
      <c r="H11" s="87"/>
      <c r="I11" s="87"/>
      <c r="J11" s="87"/>
      <c r="K11" s="87"/>
    </row>
    <row r="12" spans="2:11" x14ac:dyDescent="0.25">
      <c r="B12" s="18" t="s">
        <v>31</v>
      </c>
      <c r="C12" s="54">
        <v>1.0000000000000001E-7</v>
      </c>
      <c r="D12" s="55">
        <v>2.2915599999999998E-3</v>
      </c>
      <c r="E12" s="56">
        <v>1.3450000000000001E-3</v>
      </c>
      <c r="F12" s="56">
        <v>1.5139000000000001E-3</v>
      </c>
      <c r="G12" s="61">
        <v>1.482E-3</v>
      </c>
      <c r="H12" s="61">
        <v>1.5349999999999999E-3</v>
      </c>
      <c r="I12" s="62">
        <v>1.239E-4</v>
      </c>
      <c r="J12" s="57">
        <v>0</v>
      </c>
      <c r="K12" s="57">
        <v>0</v>
      </c>
    </row>
    <row r="13" spans="2:11" x14ac:dyDescent="0.25">
      <c r="B13" s="18" t="s">
        <v>32</v>
      </c>
      <c r="C13" s="39">
        <f>45.48556418-17.1</f>
        <v>28.385564179999996</v>
      </c>
      <c r="D13" s="58">
        <v>13.58760376</v>
      </c>
      <c r="E13" s="39">
        <v>9.7327132299999999</v>
      </c>
      <c r="F13" s="39">
        <v>11.080214160000001</v>
      </c>
      <c r="G13" s="42">
        <v>12.082177140000001</v>
      </c>
      <c r="H13" s="42">
        <v>9.845022890000001</v>
      </c>
      <c r="I13" s="43">
        <v>6.2749250500000002</v>
      </c>
      <c r="J13" s="47">
        <v>7.14</v>
      </c>
      <c r="K13" s="57">
        <v>31.102956750000001</v>
      </c>
    </row>
    <row r="14" spans="2:11" x14ac:dyDescent="0.25">
      <c r="B14" s="18" t="s">
        <v>33</v>
      </c>
      <c r="C14" s="39">
        <v>1.9000000000000001E-5</v>
      </c>
      <c r="D14" s="58">
        <v>1.9000000000000001E-5</v>
      </c>
      <c r="E14" s="39">
        <v>1.3100000000000001E-4</v>
      </c>
      <c r="F14" s="39">
        <v>4.6049739999999999E-2</v>
      </c>
      <c r="G14" s="42">
        <v>0.39460264</v>
      </c>
      <c r="H14" s="42">
        <v>11.596381750000001</v>
      </c>
      <c r="I14" s="43">
        <v>5.2834857099999999</v>
      </c>
      <c r="J14" s="47">
        <v>5.65</v>
      </c>
      <c r="K14" s="57">
        <v>0.48694103000000005</v>
      </c>
    </row>
    <row r="15" spans="2:11" x14ac:dyDescent="0.25">
      <c r="B15" s="18" t="s">
        <v>34</v>
      </c>
      <c r="C15" s="39">
        <v>0.24377994</v>
      </c>
      <c r="D15" s="58">
        <v>0.24660856</v>
      </c>
      <c r="E15" s="39">
        <v>0.16456206000000001</v>
      </c>
      <c r="F15" s="39">
        <v>0.24217727999999999</v>
      </c>
      <c r="G15" s="53">
        <v>0.18259729999999999</v>
      </c>
      <c r="H15" s="53">
        <v>0.32561628000000004</v>
      </c>
      <c r="I15" s="53">
        <v>0.32464752000000002</v>
      </c>
      <c r="J15" s="47">
        <v>0.37</v>
      </c>
      <c r="K15" s="57">
        <v>0.61490730000000005</v>
      </c>
    </row>
    <row r="16" spans="2:11" x14ac:dyDescent="0.25">
      <c r="B16" s="18" t="s">
        <v>35</v>
      </c>
      <c r="C16" s="39">
        <v>33.894367219999999</v>
      </c>
      <c r="D16" s="58">
        <v>22.717712160000001</v>
      </c>
      <c r="E16" s="39">
        <v>16.063568719999999</v>
      </c>
      <c r="F16" s="39">
        <v>15.220322189999999</v>
      </c>
      <c r="G16" s="42">
        <v>7.1809571299999995</v>
      </c>
      <c r="H16" s="42">
        <v>7.0096885599999998</v>
      </c>
      <c r="I16" s="43">
        <v>7.2090818899999993</v>
      </c>
      <c r="J16" s="47">
        <v>9.92</v>
      </c>
      <c r="K16" s="57">
        <v>8.303213490000001</v>
      </c>
    </row>
    <row r="17" spans="2:11" x14ac:dyDescent="0.25">
      <c r="B17" s="18" t="s">
        <v>36</v>
      </c>
      <c r="C17" s="39">
        <v>5.1915691800000001</v>
      </c>
      <c r="D17" s="58">
        <v>5.4455375799999999</v>
      </c>
      <c r="E17" s="39">
        <v>4.7293319299999999</v>
      </c>
      <c r="F17" s="39">
        <v>5.6247715700000001</v>
      </c>
      <c r="G17" s="42">
        <v>6.2364045900000002</v>
      </c>
      <c r="H17" s="42">
        <v>7.8890070999999997</v>
      </c>
      <c r="I17" s="43">
        <v>5.0994970400000001</v>
      </c>
      <c r="J17" s="47">
        <v>1.77</v>
      </c>
      <c r="K17" s="57">
        <v>4.2219524699999997</v>
      </c>
    </row>
    <row r="18" spans="2:11" x14ac:dyDescent="0.25">
      <c r="B18" s="18" t="s">
        <v>37</v>
      </c>
      <c r="C18" s="39">
        <v>4.0766999999999999E-3</v>
      </c>
      <c r="D18" s="58">
        <v>0.17208899999999999</v>
      </c>
      <c r="E18" s="39">
        <v>0.193136</v>
      </c>
      <c r="F18" s="39">
        <v>0.25485999999999998</v>
      </c>
      <c r="G18" s="42">
        <v>4.4595999999999997E-2</v>
      </c>
      <c r="H18" s="42">
        <v>0.33178809999999997</v>
      </c>
      <c r="I18" s="43">
        <v>4.2974999999999999E-2</v>
      </c>
      <c r="J18" s="47">
        <v>0.08</v>
      </c>
      <c r="K18" s="57">
        <v>3.7964879999999999E-2</v>
      </c>
    </row>
    <row r="19" spans="2:11" x14ac:dyDescent="0.25">
      <c r="B19" s="18" t="s">
        <v>38</v>
      </c>
      <c r="C19" s="39">
        <v>0.23841870999999998</v>
      </c>
      <c r="D19" s="58">
        <v>0.13882559999999999</v>
      </c>
      <c r="E19" s="39">
        <v>9.292533E-2</v>
      </c>
      <c r="F19" s="39">
        <v>0.1369504</v>
      </c>
      <c r="G19" s="42">
        <v>0.13065840000000001</v>
      </c>
      <c r="H19" s="42">
        <v>8.6489609999999995E-2</v>
      </c>
      <c r="I19" s="43">
        <v>0.23002135999999998</v>
      </c>
      <c r="J19" s="47">
        <v>0.27</v>
      </c>
      <c r="K19" s="57">
        <v>0.10566</v>
      </c>
    </row>
    <row r="20" spans="2:11" x14ac:dyDescent="0.25">
      <c r="B20" s="18" t="s">
        <v>39</v>
      </c>
      <c r="C20" s="39">
        <v>0.25051573999999999</v>
      </c>
      <c r="D20" s="58">
        <v>9.5779000000000003E-2</v>
      </c>
      <c r="E20" s="39">
        <v>8.0680100000000005E-2</v>
      </c>
      <c r="F20" s="39">
        <v>0.16426381000000001</v>
      </c>
      <c r="G20" s="42">
        <v>0.32993667999999998</v>
      </c>
      <c r="H20" s="42">
        <v>0.31434413</v>
      </c>
      <c r="I20" s="43">
        <v>0.40098381999999999</v>
      </c>
      <c r="J20" s="47">
        <v>0.61</v>
      </c>
      <c r="K20" s="57">
        <v>11.44963476</v>
      </c>
    </row>
    <row r="21" spans="2:11" x14ac:dyDescent="0.25">
      <c r="B21" s="18" t="s">
        <v>40</v>
      </c>
      <c r="C21" s="39">
        <v>0</v>
      </c>
      <c r="D21" s="59">
        <v>1.8999999999999998E-6</v>
      </c>
      <c r="E21" s="39">
        <v>0</v>
      </c>
      <c r="F21" s="39">
        <v>0</v>
      </c>
      <c r="G21" s="39">
        <v>0</v>
      </c>
      <c r="H21" s="66">
        <v>1.59E-5</v>
      </c>
      <c r="I21" s="63">
        <v>1.1999999999999999E-6</v>
      </c>
      <c r="J21" s="47">
        <f>0.0011/1000</f>
        <v>1.1000000000000001E-6</v>
      </c>
      <c r="K21" s="57">
        <v>0</v>
      </c>
    </row>
    <row r="22" spans="2:11" x14ac:dyDescent="0.25">
      <c r="B22" s="18" t="s">
        <v>41</v>
      </c>
      <c r="C22" s="39">
        <v>2.77332826</v>
      </c>
      <c r="D22" s="58">
        <v>1.6020118600000002</v>
      </c>
      <c r="E22" s="39">
        <v>1.2145089899999999</v>
      </c>
      <c r="F22" s="39">
        <v>1.3116939599999999</v>
      </c>
      <c r="G22" s="64">
        <v>2.0891166700000001</v>
      </c>
      <c r="H22" s="42">
        <v>2.352104E-2</v>
      </c>
      <c r="I22" s="43">
        <v>0.39798408000000002</v>
      </c>
      <c r="J22" s="47">
        <v>1.81</v>
      </c>
      <c r="K22" s="57">
        <v>2.1144047700000002</v>
      </c>
    </row>
    <row r="23" spans="2:11" x14ac:dyDescent="0.25">
      <c r="B23" s="18" t="s">
        <v>42</v>
      </c>
      <c r="C23" s="39">
        <v>2.8130064000114001</v>
      </c>
      <c r="D23" s="58">
        <v>3.9654159</v>
      </c>
      <c r="E23" s="39">
        <v>2.54678366</v>
      </c>
      <c r="F23" s="39">
        <v>2.6698027999999998</v>
      </c>
      <c r="G23" s="42">
        <v>2.9205996700000001</v>
      </c>
      <c r="H23" s="42">
        <v>3.0452587100000001</v>
      </c>
      <c r="I23" s="43">
        <v>3.0278323199999999</v>
      </c>
      <c r="J23" s="47">
        <v>5.96</v>
      </c>
      <c r="K23" s="57">
        <v>5.8051577699999992</v>
      </c>
    </row>
    <row r="24" spans="2:11" x14ac:dyDescent="0.25">
      <c r="B24" s="18" t="s">
        <v>43</v>
      </c>
      <c r="C24" s="39">
        <v>0.31433658000000003</v>
      </c>
      <c r="D24" s="58">
        <v>0.21419769</v>
      </c>
      <c r="E24" s="39">
        <v>0.12009629399999999</v>
      </c>
      <c r="F24" s="39">
        <v>0.29309084999999996</v>
      </c>
      <c r="G24" s="42">
        <v>0.53963298999999998</v>
      </c>
      <c r="H24" s="42">
        <v>0.30278551000000004</v>
      </c>
      <c r="I24" s="43">
        <v>0.50487013999999997</v>
      </c>
      <c r="J24" s="47">
        <v>0.84</v>
      </c>
      <c r="K24" s="57">
        <v>0.34450521000000001</v>
      </c>
    </row>
    <row r="25" spans="2:11" x14ac:dyDescent="0.25">
      <c r="B25" s="18" t="s">
        <v>44</v>
      </c>
      <c r="C25" s="39">
        <v>2.1808632700000001</v>
      </c>
      <c r="D25" s="58">
        <v>4.1098374500000006</v>
      </c>
      <c r="E25" s="39">
        <v>1.1868241399999999</v>
      </c>
      <c r="F25" s="39">
        <v>0.59394272999999997</v>
      </c>
      <c r="G25" s="42">
        <v>5.1614261299999997</v>
      </c>
      <c r="H25" s="42">
        <v>2.22501127</v>
      </c>
      <c r="I25" s="43">
        <v>1.0856700800000001</v>
      </c>
      <c r="J25" s="47">
        <v>1.58</v>
      </c>
      <c r="K25" s="57">
        <v>1.6736229299999998</v>
      </c>
    </row>
    <row r="26" spans="2:11" x14ac:dyDescent="0.25">
      <c r="B26" s="18" t="s">
        <v>45</v>
      </c>
      <c r="C26" s="39">
        <v>57.365186829999999</v>
      </c>
      <c r="D26" s="58">
        <v>0.35268607000000002</v>
      </c>
      <c r="E26" s="39">
        <v>0.94383808999999996</v>
      </c>
      <c r="F26" s="39">
        <v>0.1792</v>
      </c>
      <c r="G26" s="42">
        <v>0.18858832</v>
      </c>
      <c r="H26" s="42">
        <v>0.39963459000000001</v>
      </c>
      <c r="I26" s="43">
        <v>0.49949682000000001</v>
      </c>
      <c r="J26" s="47">
        <v>0.57999999999999996</v>
      </c>
      <c r="K26" s="57">
        <v>0.70364099999999996</v>
      </c>
    </row>
    <row r="27" spans="2:11" x14ac:dyDescent="0.25">
      <c r="B27" s="18" t="s">
        <v>46</v>
      </c>
      <c r="C27" s="39">
        <v>3.9649999999999998E-3</v>
      </c>
      <c r="D27" s="39">
        <v>0</v>
      </c>
      <c r="E27" s="39">
        <v>0</v>
      </c>
      <c r="F27" s="39">
        <v>1.1971330000000001E-2</v>
      </c>
      <c r="G27" s="42">
        <v>5.5326319999999998E-2</v>
      </c>
      <c r="H27" s="42">
        <v>0.30747309</v>
      </c>
      <c r="I27" s="43">
        <v>7.1021000000000001E-2</v>
      </c>
      <c r="J27" s="47">
        <v>0.16</v>
      </c>
      <c r="K27" s="57">
        <v>0.11246324000000001</v>
      </c>
    </row>
    <row r="28" spans="2:11" x14ac:dyDescent="0.25">
      <c r="B28" s="18" t="s">
        <v>47</v>
      </c>
      <c r="C28" s="39">
        <v>0.42609353999999999</v>
      </c>
      <c r="D28" s="58">
        <v>1.3657623999999999</v>
      </c>
      <c r="E28" s="39">
        <v>1.04761221</v>
      </c>
      <c r="F28" s="39">
        <v>0.69705784999999998</v>
      </c>
      <c r="G28" s="42">
        <v>0.60263798000000002</v>
      </c>
      <c r="H28" s="42">
        <v>0.61756546000000001</v>
      </c>
      <c r="I28" s="43">
        <v>0.69557548999999996</v>
      </c>
      <c r="J28" s="47">
        <v>0.38</v>
      </c>
      <c r="K28" s="57">
        <v>1.1869336799999999</v>
      </c>
    </row>
    <row r="29" spans="2:11" x14ac:dyDescent="0.25">
      <c r="B29" s="18" t="s">
        <v>48</v>
      </c>
      <c r="C29" s="39">
        <v>3.0914880400000002</v>
      </c>
      <c r="D29" s="58">
        <v>2.1786887799999999</v>
      </c>
      <c r="E29" s="39">
        <v>2.1971346700000001</v>
      </c>
      <c r="F29" s="39">
        <v>2.1630243500000002</v>
      </c>
      <c r="G29" s="42">
        <v>2.5157551600000003</v>
      </c>
      <c r="H29" s="42">
        <v>2.4800159599999998</v>
      </c>
      <c r="I29" s="43">
        <v>2.3951293100000002</v>
      </c>
      <c r="J29" s="47">
        <v>2.38</v>
      </c>
      <c r="K29" s="57">
        <v>1.4108831399999999</v>
      </c>
    </row>
    <row r="30" spans="2:11" x14ac:dyDescent="0.25">
      <c r="B30" s="18" t="s">
        <v>49</v>
      </c>
      <c r="C30" s="39">
        <v>0.58840051999999998</v>
      </c>
      <c r="D30" s="58">
        <v>0.28061159999999996</v>
      </c>
      <c r="E30" s="39">
        <v>0.30875271000000004</v>
      </c>
      <c r="F30" s="39">
        <v>0.94615939999999998</v>
      </c>
      <c r="G30" s="42">
        <v>0.67268622</v>
      </c>
      <c r="H30" s="42">
        <v>0.55658300000000005</v>
      </c>
      <c r="I30" s="43">
        <v>0.55321450000000005</v>
      </c>
      <c r="J30" s="47">
        <v>0.79</v>
      </c>
      <c r="K30" s="57">
        <v>0.58785399999999999</v>
      </c>
    </row>
    <row r="31" spans="2:11" x14ac:dyDescent="0.25">
      <c r="B31" s="18" t="s">
        <v>50</v>
      </c>
      <c r="C31" s="48">
        <v>6.9172000000000001E-3</v>
      </c>
      <c r="D31" s="60">
        <v>3.722E-3</v>
      </c>
      <c r="E31" s="48">
        <v>4.2379999999999996E-3</v>
      </c>
      <c r="F31" s="48">
        <v>3.8E-3</v>
      </c>
      <c r="G31" s="40">
        <v>6.4999999999999997E-3</v>
      </c>
      <c r="H31" s="40">
        <v>6.215E-3</v>
      </c>
      <c r="I31" s="43">
        <v>0.191887</v>
      </c>
      <c r="J31" s="52">
        <f>1.99/1000</f>
        <v>1.99E-3</v>
      </c>
      <c r="K31" s="57">
        <v>7.5002799999999998E-3</v>
      </c>
    </row>
    <row r="32" spans="2:11" x14ac:dyDescent="0.25">
      <c r="B32" s="18" t="s">
        <v>51</v>
      </c>
      <c r="C32" s="48">
        <v>3.5179999999999999E-3</v>
      </c>
      <c r="D32" s="60">
        <v>9.0779999999999993E-3</v>
      </c>
      <c r="E32" s="48">
        <v>3.8279999999999998E-3</v>
      </c>
      <c r="F32" s="39">
        <v>3.43562039</v>
      </c>
      <c r="G32" s="40">
        <v>1.00342E-2</v>
      </c>
      <c r="H32" s="40">
        <v>6.2697099999999992E-2</v>
      </c>
      <c r="I32" s="43">
        <v>5.5952600000000003E-3</v>
      </c>
      <c r="J32" s="52">
        <f>1.06/1000</f>
        <v>1.06E-3</v>
      </c>
      <c r="K32" s="57">
        <v>1.7757300000000001E-3</v>
      </c>
    </row>
    <row r="33" spans="2:11" x14ac:dyDescent="0.25">
      <c r="B33" s="18" t="s">
        <v>52</v>
      </c>
      <c r="C33" s="39">
        <v>0</v>
      </c>
      <c r="D33" s="39">
        <v>0</v>
      </c>
      <c r="E33" s="39">
        <v>0</v>
      </c>
      <c r="F33" s="39">
        <v>0</v>
      </c>
      <c r="G33" s="65">
        <v>2.1740000000000002E-3</v>
      </c>
      <c r="H33" s="65">
        <v>6.3010000000000002E-3</v>
      </c>
      <c r="I33" s="52">
        <v>9.4179999999999993E-3</v>
      </c>
      <c r="J33" s="41">
        <v>0.01</v>
      </c>
      <c r="K33" s="67">
        <v>1.6395E-2</v>
      </c>
    </row>
    <row r="34" spans="2:11" x14ac:dyDescent="0.25">
      <c r="B34" s="18" t="s">
        <v>53</v>
      </c>
      <c r="C34" s="39">
        <v>0.95115700000000003</v>
      </c>
      <c r="D34" s="58">
        <v>1.6223000000000001E-2</v>
      </c>
      <c r="E34" s="39">
        <v>0.165247</v>
      </c>
      <c r="F34" s="39">
        <v>8.6089512000000007E-2</v>
      </c>
      <c r="G34" s="42">
        <v>0.14992223000000002</v>
      </c>
      <c r="H34" s="42">
        <v>0.1107194</v>
      </c>
      <c r="I34" s="43">
        <v>8.5770600000000002E-2</v>
      </c>
      <c r="J34" s="47">
        <v>0.09</v>
      </c>
      <c r="K34" s="57">
        <v>0.14978879</v>
      </c>
    </row>
    <row r="35" spans="2:11" x14ac:dyDescent="0.25">
      <c r="B35" s="18" t="s">
        <v>54</v>
      </c>
      <c r="C35" s="39">
        <v>0.25783007999999996</v>
      </c>
      <c r="D35" s="58">
        <v>0.30859470999999999</v>
      </c>
      <c r="E35" s="39">
        <v>0.1235868</v>
      </c>
      <c r="F35" s="39">
        <v>0.25469748999999997</v>
      </c>
      <c r="G35" s="42">
        <v>0.30740228999999997</v>
      </c>
      <c r="H35" s="42">
        <v>0.34107093999999999</v>
      </c>
      <c r="I35" s="43">
        <v>0.21827535999999997</v>
      </c>
      <c r="J35" s="47">
        <v>0.14000000000000001</v>
      </c>
      <c r="K35" s="57">
        <v>0.19560574999999999</v>
      </c>
    </row>
    <row r="36" spans="2:11" x14ac:dyDescent="0.25">
      <c r="B36" s="18" t="s">
        <v>55</v>
      </c>
      <c r="C36" s="38">
        <v>4.2207559999999998E-2</v>
      </c>
      <c r="D36" s="68">
        <v>4.925069E-2</v>
      </c>
      <c r="E36" s="38">
        <v>7.7740899999999988E-2</v>
      </c>
      <c r="F36" s="38">
        <v>8.9182170000000005E-2</v>
      </c>
      <c r="G36" s="42">
        <v>0.12162676</v>
      </c>
      <c r="H36" s="42">
        <v>0.29793044000000002</v>
      </c>
      <c r="I36" s="43">
        <v>0.24502093</v>
      </c>
      <c r="J36" s="47">
        <v>0.87</v>
      </c>
      <c r="K36" s="57">
        <v>0.39311256</v>
      </c>
    </row>
    <row r="37" spans="2:11" x14ac:dyDescent="0.25">
      <c r="B37" s="18" t="s">
        <v>56</v>
      </c>
      <c r="C37" s="38">
        <v>6.1826190000000003E-2</v>
      </c>
      <c r="D37" s="68">
        <v>8.9847700000000003E-2</v>
      </c>
      <c r="E37" s="38">
        <v>8.553094E-2</v>
      </c>
      <c r="F37" s="38">
        <v>8.2129389999999997E-2</v>
      </c>
      <c r="G37" s="40">
        <v>8.8616320000000012E-2</v>
      </c>
      <c r="H37" s="42">
        <v>0.10494805</v>
      </c>
      <c r="I37" s="43">
        <v>0.26312971000000002</v>
      </c>
      <c r="J37" s="47">
        <v>0.06</v>
      </c>
      <c r="K37" s="57">
        <v>8.2529329999999998E-2</v>
      </c>
    </row>
    <row r="38" spans="2:11" x14ac:dyDescent="0.25">
      <c r="B38" s="18" t="s">
        <v>57</v>
      </c>
      <c r="C38" s="39">
        <v>0.49846009000000002</v>
      </c>
      <c r="D38" s="58">
        <v>0.27579729999999997</v>
      </c>
      <c r="E38" s="39">
        <v>0.1678606</v>
      </c>
      <c r="F38" s="39">
        <v>0.16604054999999998</v>
      </c>
      <c r="G38" s="42">
        <v>0.15398807</v>
      </c>
      <c r="H38" s="42">
        <v>0.10528731</v>
      </c>
      <c r="I38" s="43">
        <v>0.12729674999999999</v>
      </c>
      <c r="J38" s="47">
        <v>0.22</v>
      </c>
      <c r="K38" s="57">
        <v>0.14648621000000001</v>
      </c>
    </row>
    <row r="39" spans="2:11" x14ac:dyDescent="0.25">
      <c r="B39" s="18" t="s">
        <v>58</v>
      </c>
      <c r="C39" s="39">
        <v>3.13279394</v>
      </c>
      <c r="D39" s="58">
        <v>0.59428381000000008</v>
      </c>
      <c r="E39" s="39">
        <v>1.55065074</v>
      </c>
      <c r="F39" s="39">
        <v>1.04070887</v>
      </c>
      <c r="G39" s="42">
        <v>1.2384722800000001</v>
      </c>
      <c r="H39" s="42">
        <v>1.2629842600000001</v>
      </c>
      <c r="I39" s="43">
        <v>1.21596762</v>
      </c>
      <c r="J39" s="47">
        <v>1.82</v>
      </c>
      <c r="K39" s="57">
        <v>2.0373724800000002</v>
      </c>
    </row>
    <row r="40" spans="2:11" x14ac:dyDescent="0.25">
      <c r="B40" s="18" t="s">
        <v>59</v>
      </c>
      <c r="C40" s="39">
        <v>16.221436499999999</v>
      </c>
      <c r="D40" s="58">
        <v>15.248874199999999</v>
      </c>
      <c r="E40" s="39">
        <v>18.698271129999998</v>
      </c>
      <c r="F40" s="39">
        <v>19.46247988</v>
      </c>
      <c r="G40" s="42">
        <v>16.949551670000002</v>
      </c>
      <c r="H40" s="42">
        <v>17.65520296</v>
      </c>
      <c r="I40" s="43">
        <v>15.95107677</v>
      </c>
      <c r="J40" s="47">
        <v>15.6</v>
      </c>
      <c r="K40" s="57">
        <v>17.085877719999999</v>
      </c>
    </row>
    <row r="41" spans="2:11" x14ac:dyDescent="0.25">
      <c r="B41" s="18" t="s">
        <v>60</v>
      </c>
      <c r="C41" s="39">
        <v>17.531836429999998</v>
      </c>
      <c r="D41" s="58">
        <v>0.54492019999999997</v>
      </c>
      <c r="E41" s="39">
        <v>0.45972932</v>
      </c>
      <c r="F41" s="39">
        <v>0.6468614399999999</v>
      </c>
      <c r="G41" s="42">
        <v>1.55259624</v>
      </c>
      <c r="H41" s="42">
        <v>0.95414518000000004</v>
      </c>
      <c r="I41" s="43">
        <v>4.1894582200000006</v>
      </c>
      <c r="J41" s="47">
        <v>0.84</v>
      </c>
      <c r="K41" s="57">
        <v>0.74791003</v>
      </c>
    </row>
    <row r="42" spans="2:11" x14ac:dyDescent="0.25">
      <c r="B42" s="18" t="s">
        <v>61</v>
      </c>
      <c r="C42" s="39">
        <v>0</v>
      </c>
      <c r="D42" s="39">
        <v>0</v>
      </c>
      <c r="E42" s="39">
        <v>0</v>
      </c>
      <c r="F42" s="39">
        <v>0</v>
      </c>
      <c r="G42" s="39">
        <v>0</v>
      </c>
      <c r="H42" s="39">
        <v>0</v>
      </c>
      <c r="I42" s="43">
        <v>0.16330790000000001</v>
      </c>
      <c r="J42" s="52">
        <f>1.08/1000</f>
        <v>1.08E-3</v>
      </c>
      <c r="K42" s="57">
        <v>7.0976899999999996E-2</v>
      </c>
    </row>
    <row r="43" spans="2:11" x14ac:dyDescent="0.25">
      <c r="B43" s="18" t="s">
        <v>62</v>
      </c>
      <c r="C43" s="39">
        <v>54.987206950000001</v>
      </c>
      <c r="D43" s="58">
        <v>60.096747499999999</v>
      </c>
      <c r="E43" s="39">
        <v>140.01144468999999</v>
      </c>
      <c r="F43" s="39">
        <v>55.228267090000003</v>
      </c>
      <c r="G43" s="42">
        <v>58.303603340000002</v>
      </c>
      <c r="H43" s="42">
        <v>55.089424360000002</v>
      </c>
      <c r="I43" s="43">
        <v>50.168196380000005</v>
      </c>
      <c r="J43" s="47">
        <v>50.33</v>
      </c>
      <c r="K43" s="57">
        <v>76.442265980000002</v>
      </c>
    </row>
    <row r="44" spans="2:11" x14ac:dyDescent="0.25">
      <c r="B44" s="18" t="s">
        <v>63</v>
      </c>
      <c r="C44" s="39">
        <v>0.37006600000000001</v>
      </c>
      <c r="D44" s="58">
        <v>0.22605720000000001</v>
      </c>
      <c r="E44" s="39">
        <v>0.94176719999999992</v>
      </c>
      <c r="F44" s="39">
        <v>1.1961105700000001</v>
      </c>
      <c r="G44" s="42">
        <v>0.93642080000000005</v>
      </c>
      <c r="H44" s="42">
        <v>0.32486246000000002</v>
      </c>
      <c r="I44" s="43">
        <v>0.47272572999999996</v>
      </c>
      <c r="J44" s="47">
        <v>0.18</v>
      </c>
      <c r="K44" s="57">
        <v>0.37145909999999999</v>
      </c>
    </row>
    <row r="45" spans="2:11" x14ac:dyDescent="0.25">
      <c r="B45" s="18" t="s">
        <v>64</v>
      </c>
      <c r="C45" s="39">
        <v>0.12117539999999999</v>
      </c>
      <c r="D45" s="58">
        <v>0.14949570000000001</v>
      </c>
      <c r="E45" s="39">
        <v>0.16781740000000001</v>
      </c>
      <c r="F45" s="39">
        <v>0.21774499999999999</v>
      </c>
      <c r="G45" s="42">
        <v>0.13583710000000002</v>
      </c>
      <c r="H45" s="40">
        <v>2.75111E-2</v>
      </c>
      <c r="I45" s="41">
        <v>1.378248E-2</v>
      </c>
      <c r="J45" s="41">
        <v>0.01</v>
      </c>
      <c r="K45" s="67">
        <v>9.7179699999999994E-3</v>
      </c>
    </row>
    <row r="46" spans="2:11" x14ac:dyDescent="0.25">
      <c r="B46" s="18" t="s">
        <v>65</v>
      </c>
      <c r="C46" s="39">
        <v>2.5322487200000001</v>
      </c>
      <c r="D46" s="58">
        <v>2.4915271400000001</v>
      </c>
      <c r="E46" s="39">
        <v>2.5370992000000001</v>
      </c>
      <c r="F46" s="39">
        <v>2.6175027700000002</v>
      </c>
      <c r="G46" s="42">
        <v>2.4302010380000003</v>
      </c>
      <c r="H46" s="42">
        <v>2.4478467940000002</v>
      </c>
      <c r="I46" s="43">
        <v>2.7277504399999999</v>
      </c>
      <c r="J46" s="47">
        <v>2.68</v>
      </c>
      <c r="K46" s="57">
        <v>2.8373437699999999</v>
      </c>
    </row>
    <row r="47" spans="2:11" x14ac:dyDescent="0.25">
      <c r="B47" s="18" t="s">
        <v>66</v>
      </c>
      <c r="C47" s="39">
        <v>2.6774511099999998</v>
      </c>
      <c r="D47" s="58">
        <v>3.1399624199999998</v>
      </c>
      <c r="E47" s="39">
        <v>3.4556387100000001</v>
      </c>
      <c r="F47" s="39">
        <v>2.2832330000000001</v>
      </c>
      <c r="G47" s="42">
        <v>1.66857967</v>
      </c>
      <c r="H47" s="42">
        <v>1.68344345</v>
      </c>
      <c r="I47" s="43">
        <v>1.43422122</v>
      </c>
      <c r="J47" s="47">
        <v>3.22</v>
      </c>
      <c r="K47" s="57">
        <v>2.9258747400000003</v>
      </c>
    </row>
    <row r="48" spans="2:11" x14ac:dyDescent="0.25">
      <c r="B48" s="18" t="s">
        <v>67</v>
      </c>
      <c r="C48" s="48">
        <v>2.091E-3</v>
      </c>
      <c r="D48" s="60">
        <v>2.0999999999999999E-3</v>
      </c>
      <c r="E48" s="48">
        <v>2.0720000000000001E-3</v>
      </c>
      <c r="F48" s="48">
        <v>1.7459999999999999E-3</v>
      </c>
      <c r="G48" s="65">
        <v>1.5975E-3</v>
      </c>
      <c r="H48" s="65">
        <v>1.0735E-3</v>
      </c>
      <c r="I48" s="52">
        <v>1.438E-3</v>
      </c>
      <c r="J48" s="47">
        <f>1.1/1000</f>
        <v>1.1000000000000001E-3</v>
      </c>
      <c r="K48" s="57">
        <v>7.0775000000000005E-4</v>
      </c>
    </row>
    <row r="49" spans="2:11" x14ac:dyDescent="0.25">
      <c r="B49" s="18" t="s">
        <v>68</v>
      </c>
      <c r="C49" s="39">
        <v>14.548831269999999</v>
      </c>
      <c r="D49" s="58">
        <v>13.416959759999999</v>
      </c>
      <c r="E49" s="39">
        <v>55.486219829999996</v>
      </c>
      <c r="F49" s="39">
        <v>13.945253359999999</v>
      </c>
      <c r="G49" s="42">
        <v>13.310245630000001</v>
      </c>
      <c r="H49" s="42">
        <v>11.12069606</v>
      </c>
      <c r="I49" s="43">
        <v>12.56092827</v>
      </c>
      <c r="J49" s="47">
        <v>13.31</v>
      </c>
      <c r="K49" s="57">
        <v>10.92949572</v>
      </c>
    </row>
    <row r="50" spans="2:11" x14ac:dyDescent="0.25">
      <c r="B50" s="18" t="s">
        <v>69</v>
      </c>
      <c r="C50" s="39">
        <v>8.9962368699999988</v>
      </c>
      <c r="D50" s="58">
        <v>9.3241594299999999</v>
      </c>
      <c r="E50" s="39">
        <v>8.7865464800000002</v>
      </c>
      <c r="F50" s="39">
        <v>6.2004796300000002</v>
      </c>
      <c r="G50" s="42">
        <v>6.42295953</v>
      </c>
      <c r="H50" s="42">
        <v>4.6592679100000005</v>
      </c>
      <c r="I50" s="43">
        <v>5.6265303399999995</v>
      </c>
      <c r="J50" s="47">
        <v>7.03</v>
      </c>
      <c r="K50" s="57">
        <v>7.0790644299999999</v>
      </c>
    </row>
    <row r="51" spans="2:11" x14ac:dyDescent="0.25">
      <c r="B51" s="16"/>
      <c r="C51" s="17"/>
      <c r="D51" s="17"/>
      <c r="E51" s="17"/>
      <c r="F51" s="17"/>
      <c r="G51" s="17"/>
      <c r="H51" s="17"/>
      <c r="I51" s="17"/>
      <c r="J51" s="17"/>
      <c r="K51" s="16"/>
    </row>
    <row r="52" spans="2:11" ht="30.75" customHeight="1" x14ac:dyDescent="0.25">
      <c r="B52" s="79" t="s">
        <v>243</v>
      </c>
      <c r="C52" s="79"/>
      <c r="D52" s="79"/>
      <c r="E52" s="79"/>
      <c r="F52" s="79"/>
      <c r="G52" s="79"/>
      <c r="H52" s="79"/>
      <c r="I52" s="79"/>
      <c r="J52" s="79"/>
      <c r="K52" s="79"/>
    </row>
    <row r="53" spans="2:11" ht="99.75" customHeight="1" x14ac:dyDescent="0.25">
      <c r="B53" s="81" t="s">
        <v>245</v>
      </c>
      <c r="C53" s="81"/>
      <c r="D53" s="81"/>
      <c r="E53" s="81"/>
      <c r="F53" s="81"/>
      <c r="G53" s="81"/>
      <c r="H53" s="81"/>
      <c r="I53" s="81"/>
      <c r="J53" s="81"/>
      <c r="K53" s="81"/>
    </row>
    <row r="54" spans="2:11" ht="55.5" customHeight="1" x14ac:dyDescent="0.25">
      <c r="B54" s="82"/>
      <c r="C54" s="82"/>
      <c r="D54" s="82"/>
      <c r="E54" s="82"/>
      <c r="F54" s="82"/>
      <c r="G54" s="82"/>
      <c r="H54" s="82"/>
      <c r="I54" s="82"/>
      <c r="J54" s="82"/>
      <c r="K54" s="82"/>
    </row>
    <row r="55" spans="2:11" x14ac:dyDescent="0.25">
      <c r="B55" s="84" t="s">
        <v>244</v>
      </c>
      <c r="C55" s="84"/>
      <c r="D55" s="84"/>
    </row>
  </sheetData>
  <mergeCells count="6">
    <mergeCell ref="B8:K8"/>
    <mergeCell ref="B55:D55"/>
    <mergeCell ref="B10:B11"/>
    <mergeCell ref="B52:K52"/>
    <mergeCell ref="B53:K54"/>
    <mergeCell ref="C11:K1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41"/>
  <sheetViews>
    <sheetView topLeftCell="A4" workbookViewId="0">
      <selection activeCell="A2" sqref="A2:J40"/>
    </sheetView>
  </sheetViews>
  <sheetFormatPr baseColWidth="10" defaultRowHeight="15" x14ac:dyDescent="0.25"/>
  <cols>
    <col min="1" max="1" width="23.140625" customWidth="1"/>
    <col min="14" max="14" width="19.5703125" customWidth="1"/>
    <col min="15" max="22" width="13" bestFit="1" customWidth="1"/>
    <col min="23" max="23" width="13" customWidth="1"/>
  </cols>
  <sheetData>
    <row r="1" spans="1:23" ht="15" customHeight="1" x14ac:dyDescent="0.25">
      <c r="A1" s="25" t="s">
        <v>229</v>
      </c>
      <c r="B1" s="24">
        <v>2014</v>
      </c>
      <c r="C1" s="24">
        <v>2015</v>
      </c>
      <c r="D1" s="24">
        <v>2016</v>
      </c>
      <c r="E1" s="24">
        <v>2017</v>
      </c>
      <c r="F1" s="24">
        <v>2018</v>
      </c>
      <c r="G1" s="24">
        <v>2019</v>
      </c>
      <c r="H1" s="24">
        <v>2020</v>
      </c>
      <c r="I1" s="24">
        <v>2021</v>
      </c>
      <c r="J1" s="24">
        <v>2022</v>
      </c>
      <c r="N1" s="19" t="s">
        <v>216</v>
      </c>
      <c r="O1" t="s">
        <v>220</v>
      </c>
      <c r="P1" t="s">
        <v>221</v>
      </c>
      <c r="Q1" t="s">
        <v>222</v>
      </c>
      <c r="R1" t="s">
        <v>223</v>
      </c>
      <c r="S1" t="s">
        <v>224</v>
      </c>
      <c r="T1" t="s">
        <v>225</v>
      </c>
      <c r="U1" t="s">
        <v>226</v>
      </c>
      <c r="V1" t="s">
        <v>227</v>
      </c>
      <c r="W1" t="s">
        <v>230</v>
      </c>
    </row>
    <row r="2" spans="1:23" x14ac:dyDescent="0.25">
      <c r="A2" s="15" t="str">
        <f>'Agua vertida AA'!B12</f>
        <v>AMB</v>
      </c>
      <c r="B2" s="15">
        <f>'Agua vertida AA'!C12</f>
        <v>1.0000000000000001E-7</v>
      </c>
      <c r="C2" s="15">
        <f>'Agua vertida AA'!D12</f>
        <v>2.2915599999999998E-3</v>
      </c>
      <c r="D2" s="15">
        <f>'Agua vertida AA'!E12</f>
        <v>1.3450000000000001E-3</v>
      </c>
      <c r="E2" s="15">
        <f>'Agua vertida AA'!F12</f>
        <v>1.5139000000000001E-3</v>
      </c>
      <c r="F2" s="15">
        <f>'Agua vertida AA'!G12</f>
        <v>1.482E-3</v>
      </c>
      <c r="G2" s="15">
        <f>'Agua vertida AA'!H12</f>
        <v>1.5349999999999999E-3</v>
      </c>
      <c r="H2" s="15">
        <f>'Agua vertida AA'!I12</f>
        <v>1.239E-4</v>
      </c>
      <c r="I2" s="15">
        <f>'Agua vertida AA'!J12</f>
        <v>0</v>
      </c>
      <c r="J2" s="15">
        <f>'Agua vertida AA'!K12</f>
        <v>0</v>
      </c>
      <c r="N2" s="20" t="s">
        <v>31</v>
      </c>
      <c r="O2">
        <v>1.0000000000000001E-7</v>
      </c>
      <c r="P2">
        <v>2.2915599999999998E-3</v>
      </c>
      <c r="Q2">
        <v>1.3450000000000001E-3</v>
      </c>
      <c r="R2">
        <v>1.5139000000000001E-3</v>
      </c>
      <c r="S2">
        <v>1.482E-3</v>
      </c>
      <c r="T2">
        <v>1.5349999999999999E-3</v>
      </c>
      <c r="U2">
        <v>1.239E-4</v>
      </c>
      <c r="V2">
        <v>0</v>
      </c>
      <c r="W2">
        <v>0</v>
      </c>
    </row>
    <row r="3" spans="1:23" x14ac:dyDescent="0.25">
      <c r="A3" s="15" t="str">
        <f>'Agua vertida AA'!B13</f>
        <v>AMVA</v>
      </c>
      <c r="B3" s="15">
        <f>'Agua vertida AA'!C13</f>
        <v>28.385564179999996</v>
      </c>
      <c r="C3" s="15">
        <f>'Agua vertida AA'!D13</f>
        <v>13.58760376</v>
      </c>
      <c r="D3" s="15">
        <f>'Agua vertida AA'!E13</f>
        <v>9.7327132299999999</v>
      </c>
      <c r="E3" s="15">
        <f>'Agua vertida AA'!F13</f>
        <v>11.080214160000001</v>
      </c>
      <c r="F3" s="15">
        <f>'Agua vertida AA'!G13</f>
        <v>12.082177140000001</v>
      </c>
      <c r="G3" s="15">
        <f>'Agua vertida AA'!H13</f>
        <v>9.845022890000001</v>
      </c>
      <c r="H3" s="15">
        <f>'Agua vertida AA'!I13</f>
        <v>6.2749250500000002</v>
      </c>
      <c r="I3" s="15">
        <f>'Agua vertida AA'!J13</f>
        <v>7.14</v>
      </c>
      <c r="J3" s="15">
        <f>'Agua vertida AA'!K13</f>
        <v>31.102956750000001</v>
      </c>
      <c r="N3" s="20" t="s">
        <v>32</v>
      </c>
      <c r="O3">
        <v>28.385564179999996</v>
      </c>
      <c r="P3">
        <v>13.58760376</v>
      </c>
      <c r="Q3">
        <v>9.7327132299999999</v>
      </c>
      <c r="R3">
        <v>11.080214160000001</v>
      </c>
      <c r="S3">
        <v>12.082177140000001</v>
      </c>
      <c r="T3">
        <v>9.845022890000001</v>
      </c>
      <c r="U3">
        <v>6.2749250500000002</v>
      </c>
      <c r="V3">
        <v>7.14</v>
      </c>
      <c r="W3">
        <v>31.102956750000001</v>
      </c>
    </row>
    <row r="4" spans="1:23" x14ac:dyDescent="0.25">
      <c r="A4" s="15" t="str">
        <f>'Agua vertida AA'!B14</f>
        <v>ANLA</v>
      </c>
      <c r="B4" s="15">
        <f>'Agua vertida AA'!C14</f>
        <v>1.9000000000000001E-5</v>
      </c>
      <c r="C4" s="15">
        <f>'Agua vertida AA'!D14</f>
        <v>1.9000000000000001E-5</v>
      </c>
      <c r="D4" s="15">
        <f>'Agua vertida AA'!E14</f>
        <v>1.3100000000000001E-4</v>
      </c>
      <c r="E4" s="15">
        <f>'Agua vertida AA'!F14</f>
        <v>4.6049739999999999E-2</v>
      </c>
      <c r="F4" s="15">
        <f>'Agua vertida AA'!G14</f>
        <v>0.39460264</v>
      </c>
      <c r="G4" s="15">
        <f>'Agua vertida AA'!H14</f>
        <v>11.596381750000001</v>
      </c>
      <c r="H4" s="15">
        <f>'Agua vertida AA'!I14</f>
        <v>5.2834857099999999</v>
      </c>
      <c r="I4" s="15">
        <f>'Agua vertida AA'!J14</f>
        <v>5.65</v>
      </c>
      <c r="J4" s="15">
        <f>'Agua vertida AA'!K14</f>
        <v>0.48694103000000005</v>
      </c>
      <c r="N4" s="20" t="s">
        <v>33</v>
      </c>
      <c r="O4">
        <v>1.9000000000000001E-5</v>
      </c>
      <c r="P4">
        <v>1.9000000000000001E-5</v>
      </c>
      <c r="Q4">
        <v>1.3100000000000001E-4</v>
      </c>
      <c r="R4">
        <v>4.6049739999999999E-2</v>
      </c>
      <c r="S4">
        <v>0.39460264</v>
      </c>
      <c r="T4">
        <v>11.596381750000001</v>
      </c>
      <c r="U4">
        <v>5.2834857099999999</v>
      </c>
      <c r="V4">
        <v>5.65</v>
      </c>
      <c r="W4">
        <v>0.48694103000000005</v>
      </c>
    </row>
    <row r="5" spans="1:23" x14ac:dyDescent="0.25">
      <c r="A5" s="15" t="str">
        <f>'Agua vertida AA'!B15</f>
        <v>CAM</v>
      </c>
      <c r="B5" s="15">
        <f>'Agua vertida AA'!C15</f>
        <v>0.24377994</v>
      </c>
      <c r="C5" s="15">
        <f>'Agua vertida AA'!D15</f>
        <v>0.24660856</v>
      </c>
      <c r="D5" s="15">
        <f>'Agua vertida AA'!E15</f>
        <v>0.16456206000000001</v>
      </c>
      <c r="E5" s="15">
        <f>'Agua vertida AA'!F15</f>
        <v>0.24217727999999999</v>
      </c>
      <c r="F5" s="15">
        <f>'Agua vertida AA'!G15</f>
        <v>0.18259729999999999</v>
      </c>
      <c r="G5" s="15">
        <f>'Agua vertida AA'!H15</f>
        <v>0.32561628000000004</v>
      </c>
      <c r="H5" s="15">
        <f>'Agua vertida AA'!I15</f>
        <v>0.32464752000000002</v>
      </c>
      <c r="I5" s="15">
        <f>'Agua vertida AA'!J15</f>
        <v>0.37</v>
      </c>
      <c r="J5" s="15">
        <f>'Agua vertida AA'!K15</f>
        <v>0.61490730000000005</v>
      </c>
      <c r="N5" s="20" t="s">
        <v>34</v>
      </c>
      <c r="O5">
        <v>0.24377994</v>
      </c>
      <c r="P5">
        <v>0.24660856</v>
      </c>
      <c r="Q5">
        <v>0.16456206000000001</v>
      </c>
      <c r="R5">
        <v>0.24217727999999999</v>
      </c>
      <c r="S5">
        <v>0.18259729999999999</v>
      </c>
      <c r="T5">
        <v>0.32561628000000004</v>
      </c>
      <c r="U5">
        <v>0.32464752000000002</v>
      </c>
      <c r="V5">
        <v>0.37</v>
      </c>
      <c r="W5">
        <v>0.61490730000000005</v>
      </c>
    </row>
    <row r="6" spans="1:23" x14ac:dyDescent="0.25">
      <c r="A6" s="15" t="str">
        <f>'Agua vertida AA'!B16</f>
        <v>CAR</v>
      </c>
      <c r="B6" s="15">
        <f>'Agua vertida AA'!C16</f>
        <v>33.894367219999999</v>
      </c>
      <c r="C6" s="15">
        <f>'Agua vertida AA'!D16</f>
        <v>22.717712160000001</v>
      </c>
      <c r="D6" s="15">
        <f>'Agua vertida AA'!E16</f>
        <v>16.063568719999999</v>
      </c>
      <c r="E6" s="15">
        <f>'Agua vertida AA'!F16</f>
        <v>15.220322189999999</v>
      </c>
      <c r="F6" s="15">
        <f>'Agua vertida AA'!G16</f>
        <v>7.1809571299999995</v>
      </c>
      <c r="G6" s="15">
        <f>'Agua vertida AA'!H16</f>
        <v>7.0096885599999998</v>
      </c>
      <c r="H6" s="15">
        <f>'Agua vertida AA'!I16</f>
        <v>7.2090818899999993</v>
      </c>
      <c r="I6" s="15">
        <f>'Agua vertida AA'!J16</f>
        <v>9.92</v>
      </c>
      <c r="J6" s="15">
        <f>'Agua vertida AA'!K16</f>
        <v>8.303213490000001</v>
      </c>
      <c r="N6" s="20" t="s">
        <v>35</v>
      </c>
      <c r="O6">
        <v>33.894367219999999</v>
      </c>
      <c r="P6">
        <v>22.717712160000001</v>
      </c>
      <c r="Q6">
        <v>16.063568719999999</v>
      </c>
      <c r="R6">
        <v>15.220322189999999</v>
      </c>
      <c r="S6">
        <v>7.1809571299999995</v>
      </c>
      <c r="T6">
        <v>7.0096885599999998</v>
      </c>
      <c r="U6">
        <v>7.2090818899999993</v>
      </c>
      <c r="V6">
        <v>9.92</v>
      </c>
      <c r="W6">
        <v>8.303213490000001</v>
      </c>
    </row>
    <row r="7" spans="1:23" x14ac:dyDescent="0.25">
      <c r="A7" s="15" t="str">
        <f>'Agua vertida AA'!B17</f>
        <v>CARDER</v>
      </c>
      <c r="B7" s="15">
        <f>'Agua vertida AA'!C17</f>
        <v>5.1915691800000001</v>
      </c>
      <c r="C7" s="15">
        <f>'Agua vertida AA'!D17</f>
        <v>5.4455375799999999</v>
      </c>
      <c r="D7" s="15">
        <f>'Agua vertida AA'!E17</f>
        <v>4.7293319299999999</v>
      </c>
      <c r="E7" s="15">
        <f>'Agua vertida AA'!F17</f>
        <v>5.6247715700000001</v>
      </c>
      <c r="F7" s="15">
        <f>'Agua vertida AA'!G17</f>
        <v>6.2364045900000002</v>
      </c>
      <c r="G7" s="15">
        <f>'Agua vertida AA'!H17</f>
        <v>7.8890070999999997</v>
      </c>
      <c r="H7" s="15">
        <f>'Agua vertida AA'!I17</f>
        <v>5.0994970400000001</v>
      </c>
      <c r="I7" s="15">
        <f>'Agua vertida AA'!J17</f>
        <v>1.77</v>
      </c>
      <c r="J7" s="15">
        <f>'Agua vertida AA'!K17</f>
        <v>4.2219524699999997</v>
      </c>
      <c r="N7" s="20" t="s">
        <v>36</v>
      </c>
      <c r="O7">
        <v>5.1915691800000001</v>
      </c>
      <c r="P7">
        <v>5.4455375799999999</v>
      </c>
      <c r="Q7">
        <v>4.7293319299999999</v>
      </c>
      <c r="R7">
        <v>5.6247715700000001</v>
      </c>
      <c r="S7">
        <v>6.2364045900000002</v>
      </c>
      <c r="T7">
        <v>7.8890070999999997</v>
      </c>
      <c r="U7">
        <v>5.0994970400000001</v>
      </c>
      <c r="V7">
        <v>1.77</v>
      </c>
      <c r="W7">
        <v>4.2219524699999997</v>
      </c>
    </row>
    <row r="8" spans="1:23" x14ac:dyDescent="0.25">
      <c r="A8" s="15" t="str">
        <f>'Agua vertida AA'!B18</f>
        <v>CARDIQUE</v>
      </c>
      <c r="B8" s="15">
        <f>'Agua vertida AA'!C18</f>
        <v>4.0766999999999999E-3</v>
      </c>
      <c r="C8" s="15">
        <f>'Agua vertida AA'!D18</f>
        <v>0.17208899999999999</v>
      </c>
      <c r="D8" s="15">
        <f>'Agua vertida AA'!E18</f>
        <v>0.193136</v>
      </c>
      <c r="E8" s="15">
        <f>'Agua vertida AA'!F18</f>
        <v>0.25485999999999998</v>
      </c>
      <c r="F8" s="15">
        <f>'Agua vertida AA'!G18</f>
        <v>4.4595999999999997E-2</v>
      </c>
      <c r="G8" s="15">
        <f>'Agua vertida AA'!H18</f>
        <v>0.33178809999999997</v>
      </c>
      <c r="H8" s="15">
        <f>'Agua vertida AA'!I18</f>
        <v>4.2974999999999999E-2</v>
      </c>
      <c r="I8" s="15">
        <f>'Agua vertida AA'!J18</f>
        <v>0.08</v>
      </c>
      <c r="J8" s="15">
        <f>'Agua vertida AA'!K18</f>
        <v>3.7964879999999999E-2</v>
      </c>
      <c r="N8" s="20" t="s">
        <v>37</v>
      </c>
      <c r="O8">
        <v>4.0766999999999999E-3</v>
      </c>
      <c r="P8">
        <v>0.17208899999999999</v>
      </c>
      <c r="Q8">
        <v>0.193136</v>
      </c>
      <c r="R8">
        <v>0.25485999999999998</v>
      </c>
      <c r="S8">
        <v>4.4595999999999997E-2</v>
      </c>
      <c r="T8">
        <v>0.33178809999999997</v>
      </c>
      <c r="U8">
        <v>4.2974999999999999E-2</v>
      </c>
      <c r="V8">
        <v>0.08</v>
      </c>
      <c r="W8">
        <v>3.7964879999999999E-2</v>
      </c>
    </row>
    <row r="9" spans="1:23" x14ac:dyDescent="0.25">
      <c r="A9" s="15" t="str">
        <f>'Agua vertida AA'!B19</f>
        <v>CARSUCRE</v>
      </c>
      <c r="B9" s="15">
        <f>'Agua vertida AA'!C19</f>
        <v>0.23841870999999998</v>
      </c>
      <c r="C9" s="15">
        <f>'Agua vertida AA'!D19</f>
        <v>0.13882559999999999</v>
      </c>
      <c r="D9" s="15">
        <f>'Agua vertida AA'!E19</f>
        <v>9.292533E-2</v>
      </c>
      <c r="E9" s="15">
        <f>'Agua vertida AA'!F19</f>
        <v>0.1369504</v>
      </c>
      <c r="F9" s="15">
        <f>'Agua vertida AA'!G19</f>
        <v>0.13065840000000001</v>
      </c>
      <c r="G9" s="15">
        <f>'Agua vertida AA'!H19</f>
        <v>8.6489609999999995E-2</v>
      </c>
      <c r="H9" s="15">
        <f>'Agua vertida AA'!I19</f>
        <v>0.23002135999999998</v>
      </c>
      <c r="I9" s="15">
        <f>'Agua vertida AA'!J19</f>
        <v>0.27</v>
      </c>
      <c r="J9" s="15">
        <f>'Agua vertida AA'!K19</f>
        <v>0.10566</v>
      </c>
      <c r="N9" s="20" t="s">
        <v>38</v>
      </c>
      <c r="O9">
        <v>0.23841870999999998</v>
      </c>
      <c r="P9">
        <v>0.13882559999999999</v>
      </c>
      <c r="Q9">
        <v>9.292533E-2</v>
      </c>
      <c r="R9">
        <v>0.1369504</v>
      </c>
      <c r="S9">
        <v>0.13065840000000001</v>
      </c>
      <c r="T9">
        <v>8.6489609999999995E-2</v>
      </c>
      <c r="U9">
        <v>0.23002135999999998</v>
      </c>
      <c r="V9">
        <v>0.27</v>
      </c>
      <c r="W9">
        <v>0.10566</v>
      </c>
    </row>
    <row r="10" spans="1:23" x14ac:dyDescent="0.25">
      <c r="A10" s="15" t="str">
        <f>'Agua vertida AA'!B20</f>
        <v>CAS</v>
      </c>
      <c r="B10" s="15">
        <f>'Agua vertida AA'!C20</f>
        <v>0.25051573999999999</v>
      </c>
      <c r="C10" s="15">
        <f>'Agua vertida AA'!D20</f>
        <v>9.5779000000000003E-2</v>
      </c>
      <c r="D10" s="15">
        <f>'Agua vertida AA'!E20</f>
        <v>8.0680100000000005E-2</v>
      </c>
      <c r="E10" s="15">
        <f>'Agua vertida AA'!F20</f>
        <v>0.16426381000000001</v>
      </c>
      <c r="F10" s="15">
        <f>'Agua vertida AA'!G20</f>
        <v>0.32993667999999998</v>
      </c>
      <c r="G10" s="15">
        <f>'Agua vertida AA'!H20</f>
        <v>0.31434413</v>
      </c>
      <c r="H10" s="15">
        <f>'Agua vertida AA'!I20</f>
        <v>0.40098381999999999</v>
      </c>
      <c r="I10" s="15">
        <f>'Agua vertida AA'!J20</f>
        <v>0.61</v>
      </c>
      <c r="J10" s="15">
        <f>'Agua vertida AA'!K20</f>
        <v>11.44963476</v>
      </c>
      <c r="N10" s="20" t="s">
        <v>39</v>
      </c>
      <c r="O10">
        <v>0.25051573999999999</v>
      </c>
      <c r="P10">
        <v>9.5779000000000003E-2</v>
      </c>
      <c r="Q10">
        <v>8.0680100000000005E-2</v>
      </c>
      <c r="R10">
        <v>0.16426381000000001</v>
      </c>
      <c r="S10">
        <v>0.32993667999999998</v>
      </c>
      <c r="T10">
        <v>0.31434413</v>
      </c>
      <c r="U10">
        <v>0.40098381999999999</v>
      </c>
      <c r="V10">
        <v>0.61</v>
      </c>
      <c r="W10">
        <v>11.44963476</v>
      </c>
    </row>
    <row r="11" spans="1:23" x14ac:dyDescent="0.25">
      <c r="A11" s="15" t="str">
        <f>'Agua vertida AA'!B21</f>
        <v>CDA</v>
      </c>
      <c r="B11" s="15">
        <f>'Agua vertida AA'!C21</f>
        <v>0</v>
      </c>
      <c r="C11" s="15">
        <f>'Agua vertida AA'!D21</f>
        <v>1.8999999999999998E-6</v>
      </c>
      <c r="D11" s="15">
        <f>'Agua vertida AA'!E21</f>
        <v>0</v>
      </c>
      <c r="E11" s="15">
        <f>'Agua vertida AA'!F21</f>
        <v>0</v>
      </c>
      <c r="F11" s="15">
        <f>'Agua vertida AA'!G21</f>
        <v>0</v>
      </c>
      <c r="G11" s="15">
        <f>'Agua vertida AA'!H21</f>
        <v>1.59E-5</v>
      </c>
      <c r="H11" s="15">
        <f>'Agua vertida AA'!I21</f>
        <v>1.1999999999999999E-6</v>
      </c>
      <c r="I11" s="15">
        <f>'Agua vertida AA'!J21</f>
        <v>1.1000000000000001E-6</v>
      </c>
      <c r="J11" s="15">
        <f>'Agua vertida AA'!K21</f>
        <v>0</v>
      </c>
      <c r="N11" s="20" t="s">
        <v>40</v>
      </c>
      <c r="O11">
        <v>0</v>
      </c>
      <c r="P11">
        <v>1.8999999999999998E-6</v>
      </c>
      <c r="Q11">
        <v>0</v>
      </c>
      <c r="R11">
        <v>0</v>
      </c>
      <c r="S11">
        <v>0</v>
      </c>
      <c r="T11">
        <v>1.59E-5</v>
      </c>
      <c r="U11">
        <v>1.1999999999999999E-6</v>
      </c>
      <c r="V11">
        <v>1.1000000000000001E-6</v>
      </c>
      <c r="W11">
        <v>0</v>
      </c>
    </row>
    <row r="12" spans="1:23" x14ac:dyDescent="0.25">
      <c r="A12" s="15" t="str">
        <f>'Agua vertida AA'!B22</f>
        <v>CDMB</v>
      </c>
      <c r="B12" s="15">
        <f>'Agua vertida AA'!C22</f>
        <v>2.77332826</v>
      </c>
      <c r="C12" s="15">
        <f>'Agua vertida AA'!D22</f>
        <v>1.6020118600000002</v>
      </c>
      <c r="D12" s="15">
        <f>'Agua vertida AA'!E22</f>
        <v>1.2145089899999999</v>
      </c>
      <c r="E12" s="15">
        <f>'Agua vertida AA'!F22</f>
        <v>1.3116939599999999</v>
      </c>
      <c r="F12" s="15">
        <f>'Agua vertida AA'!G22</f>
        <v>2.0891166700000001</v>
      </c>
      <c r="G12" s="15">
        <f>'Agua vertida AA'!H22</f>
        <v>2.352104E-2</v>
      </c>
      <c r="H12" s="15">
        <f>'Agua vertida AA'!I22</f>
        <v>0.39798408000000002</v>
      </c>
      <c r="I12" s="15">
        <f>'Agua vertida AA'!J22</f>
        <v>1.81</v>
      </c>
      <c r="J12" s="15">
        <f>'Agua vertida AA'!K22</f>
        <v>2.1144047700000002</v>
      </c>
      <c r="N12" s="20" t="s">
        <v>41</v>
      </c>
      <c r="O12">
        <v>2.77332826</v>
      </c>
      <c r="P12">
        <v>1.6020118600000002</v>
      </c>
      <c r="Q12">
        <v>1.2145089899999999</v>
      </c>
      <c r="R12">
        <v>1.3116939599999999</v>
      </c>
      <c r="S12">
        <v>2.0891166700000001</v>
      </c>
      <c r="T12">
        <v>2.352104E-2</v>
      </c>
      <c r="U12">
        <v>0.39798408000000002</v>
      </c>
      <c r="V12">
        <v>1.81</v>
      </c>
      <c r="W12">
        <v>2.1144047700000002</v>
      </c>
    </row>
    <row r="13" spans="1:23" x14ac:dyDescent="0.25">
      <c r="A13" s="15" t="str">
        <f>'Agua vertida AA'!B23</f>
        <v>CORANTIOQUIA</v>
      </c>
      <c r="B13" s="15">
        <f>'Agua vertida AA'!C23</f>
        <v>2.8130064000114001</v>
      </c>
      <c r="C13" s="15">
        <f>'Agua vertida AA'!D23</f>
        <v>3.9654159</v>
      </c>
      <c r="D13" s="15">
        <f>'Agua vertida AA'!E23</f>
        <v>2.54678366</v>
      </c>
      <c r="E13" s="15">
        <f>'Agua vertida AA'!F23</f>
        <v>2.6698027999999998</v>
      </c>
      <c r="F13" s="15">
        <f>'Agua vertida AA'!G23</f>
        <v>2.9205996700000001</v>
      </c>
      <c r="G13" s="15">
        <f>'Agua vertida AA'!H23</f>
        <v>3.0452587100000001</v>
      </c>
      <c r="H13" s="15">
        <f>'Agua vertida AA'!I23</f>
        <v>3.0278323199999999</v>
      </c>
      <c r="I13" s="15">
        <f>'Agua vertida AA'!J23</f>
        <v>5.96</v>
      </c>
      <c r="J13" s="15">
        <f>'Agua vertida AA'!K23</f>
        <v>5.8051577699999992</v>
      </c>
      <c r="N13" s="20" t="s">
        <v>42</v>
      </c>
      <c r="O13">
        <v>2.8130064000114001</v>
      </c>
      <c r="P13">
        <v>3.9654159</v>
      </c>
      <c r="Q13">
        <v>2.54678366</v>
      </c>
      <c r="R13">
        <v>2.6698027999999998</v>
      </c>
      <c r="S13">
        <v>2.9205996700000001</v>
      </c>
      <c r="T13">
        <v>3.0452587100000001</v>
      </c>
      <c r="U13">
        <v>3.0278323199999999</v>
      </c>
      <c r="V13">
        <v>5.96</v>
      </c>
      <c r="W13">
        <v>5.8051577699999992</v>
      </c>
    </row>
    <row r="14" spans="1:23" x14ac:dyDescent="0.25">
      <c r="A14" s="15" t="str">
        <f>'Agua vertida AA'!B24</f>
        <v>CORMACARENA</v>
      </c>
      <c r="B14" s="15">
        <f>'Agua vertida AA'!C24</f>
        <v>0.31433658000000003</v>
      </c>
      <c r="C14" s="15">
        <f>'Agua vertida AA'!D24</f>
        <v>0.21419769</v>
      </c>
      <c r="D14" s="15">
        <f>'Agua vertida AA'!E24</f>
        <v>0.12009629399999999</v>
      </c>
      <c r="E14" s="15">
        <f>'Agua vertida AA'!F24</f>
        <v>0.29309084999999996</v>
      </c>
      <c r="F14" s="15">
        <f>'Agua vertida AA'!G24</f>
        <v>0.53963298999999998</v>
      </c>
      <c r="G14" s="15">
        <f>'Agua vertida AA'!H24</f>
        <v>0.30278551000000004</v>
      </c>
      <c r="H14" s="15">
        <f>'Agua vertida AA'!I24</f>
        <v>0.50487013999999997</v>
      </c>
      <c r="I14" s="15">
        <f>'Agua vertida AA'!J24</f>
        <v>0.84</v>
      </c>
      <c r="J14" s="15">
        <f>'Agua vertida AA'!K24</f>
        <v>0.34450521000000001</v>
      </c>
      <c r="N14" s="20" t="s">
        <v>43</v>
      </c>
      <c r="O14">
        <v>0.31433658000000003</v>
      </c>
      <c r="P14">
        <v>0.21419769</v>
      </c>
      <c r="Q14">
        <v>0.12009629399999999</v>
      </c>
      <c r="R14">
        <v>0.29309084999999996</v>
      </c>
      <c r="S14">
        <v>0.53963298999999998</v>
      </c>
      <c r="T14">
        <v>0.30278551000000004</v>
      </c>
      <c r="U14">
        <v>0.50487013999999997</v>
      </c>
      <c r="V14">
        <v>0.84</v>
      </c>
      <c r="W14">
        <v>0.34450521000000001</v>
      </c>
    </row>
    <row r="15" spans="1:23" x14ac:dyDescent="0.25">
      <c r="A15" s="15" t="str">
        <f>'Agua vertida AA'!B25</f>
        <v>CORNARE</v>
      </c>
      <c r="B15" s="15">
        <f>'Agua vertida AA'!C25</f>
        <v>2.1808632700000001</v>
      </c>
      <c r="C15" s="15">
        <f>'Agua vertida AA'!D25</f>
        <v>4.1098374500000006</v>
      </c>
      <c r="D15" s="15">
        <f>'Agua vertida AA'!E25</f>
        <v>1.1868241399999999</v>
      </c>
      <c r="E15" s="15">
        <f>'Agua vertida AA'!F25</f>
        <v>0.59394272999999997</v>
      </c>
      <c r="F15" s="15">
        <f>'Agua vertida AA'!G25</f>
        <v>5.1614261299999997</v>
      </c>
      <c r="G15" s="15">
        <f>'Agua vertida AA'!H25</f>
        <v>2.22501127</v>
      </c>
      <c r="H15" s="15">
        <f>'Agua vertida AA'!I25</f>
        <v>1.0856700800000001</v>
      </c>
      <c r="I15" s="15">
        <f>'Agua vertida AA'!J25</f>
        <v>1.58</v>
      </c>
      <c r="J15" s="15">
        <f>'Agua vertida AA'!K25</f>
        <v>1.6736229299999998</v>
      </c>
      <c r="N15" s="20" t="s">
        <v>44</v>
      </c>
      <c r="O15">
        <v>2.1808632700000001</v>
      </c>
      <c r="P15">
        <v>4.1098374500000006</v>
      </c>
      <c r="Q15">
        <v>1.1868241399999999</v>
      </c>
      <c r="R15">
        <v>0.59394272999999997</v>
      </c>
      <c r="S15">
        <v>5.1614261299999997</v>
      </c>
      <c r="T15">
        <v>2.22501127</v>
      </c>
      <c r="U15">
        <v>1.0856700800000001</v>
      </c>
      <c r="V15">
        <v>1.58</v>
      </c>
      <c r="W15">
        <v>1.6736229299999998</v>
      </c>
    </row>
    <row r="16" spans="1:23" x14ac:dyDescent="0.25">
      <c r="A16" s="15" t="str">
        <f>'Agua vertida AA'!B26</f>
        <v>CORPAMAG</v>
      </c>
      <c r="B16" s="15">
        <f>'Agua vertida AA'!C26</f>
        <v>57.365186829999999</v>
      </c>
      <c r="C16" s="15">
        <f>'Agua vertida AA'!D26</f>
        <v>0.35268607000000002</v>
      </c>
      <c r="D16" s="15">
        <f>'Agua vertida AA'!E26</f>
        <v>0.94383808999999996</v>
      </c>
      <c r="E16" s="15">
        <f>'Agua vertida AA'!F26</f>
        <v>0.1792</v>
      </c>
      <c r="F16" s="15">
        <f>'Agua vertida AA'!G26</f>
        <v>0.18858832</v>
      </c>
      <c r="G16" s="15">
        <f>'Agua vertida AA'!H26</f>
        <v>0.39963459000000001</v>
      </c>
      <c r="H16" s="15">
        <f>'Agua vertida AA'!I26</f>
        <v>0.49949682000000001</v>
      </c>
      <c r="I16" s="15">
        <f>'Agua vertida AA'!J26</f>
        <v>0.57999999999999996</v>
      </c>
      <c r="J16" s="15">
        <f>'Agua vertida AA'!K26</f>
        <v>0.70364099999999996</v>
      </c>
      <c r="N16" s="20" t="s">
        <v>45</v>
      </c>
      <c r="O16">
        <v>57.365186829999999</v>
      </c>
      <c r="P16">
        <v>0.35268607000000002</v>
      </c>
      <c r="Q16">
        <v>0.94383808999999996</v>
      </c>
      <c r="R16">
        <v>0.1792</v>
      </c>
      <c r="S16">
        <v>0.18858832</v>
      </c>
      <c r="T16">
        <v>0.39963459000000001</v>
      </c>
      <c r="U16">
        <v>0.49949682000000001</v>
      </c>
      <c r="V16">
        <v>0.57999999999999996</v>
      </c>
      <c r="W16">
        <v>0.70364099999999996</v>
      </c>
    </row>
    <row r="17" spans="1:23" x14ac:dyDescent="0.25">
      <c r="A17" s="15" t="str">
        <f>'Agua vertida AA'!B27</f>
        <v>CORPOAMAZONIA</v>
      </c>
      <c r="B17" s="15">
        <f>'Agua vertida AA'!C27</f>
        <v>3.9649999999999998E-3</v>
      </c>
      <c r="C17" s="15">
        <f>'Agua vertida AA'!D27</f>
        <v>0</v>
      </c>
      <c r="D17" s="15">
        <f>'Agua vertida AA'!E27</f>
        <v>0</v>
      </c>
      <c r="E17" s="15">
        <f>'Agua vertida AA'!F27</f>
        <v>1.1971330000000001E-2</v>
      </c>
      <c r="F17" s="15">
        <f>'Agua vertida AA'!G27</f>
        <v>5.5326319999999998E-2</v>
      </c>
      <c r="G17" s="15">
        <f>'Agua vertida AA'!H27</f>
        <v>0.30747309</v>
      </c>
      <c r="H17" s="15">
        <f>'Agua vertida AA'!I27</f>
        <v>7.1021000000000001E-2</v>
      </c>
      <c r="I17" s="15">
        <f>'Agua vertida AA'!J27</f>
        <v>0.16</v>
      </c>
      <c r="J17" s="15">
        <f>'Agua vertida AA'!K27</f>
        <v>0.11246324000000001</v>
      </c>
      <c r="N17" s="20" t="s">
        <v>46</v>
      </c>
      <c r="O17">
        <v>3.9649999999999998E-3</v>
      </c>
      <c r="P17">
        <v>0</v>
      </c>
      <c r="Q17">
        <v>0</v>
      </c>
      <c r="R17">
        <v>1.1971330000000001E-2</v>
      </c>
      <c r="S17">
        <v>5.5326319999999998E-2</v>
      </c>
      <c r="T17">
        <v>0.30747309</v>
      </c>
      <c r="U17">
        <v>7.1021000000000001E-2</v>
      </c>
      <c r="V17">
        <v>0.16</v>
      </c>
      <c r="W17">
        <v>0.11246324000000001</v>
      </c>
    </row>
    <row r="18" spans="1:23" x14ac:dyDescent="0.25">
      <c r="A18" s="15" t="str">
        <f>'Agua vertida AA'!B28</f>
        <v>CORPOBOYACA</v>
      </c>
      <c r="B18" s="15">
        <f>'Agua vertida AA'!C28</f>
        <v>0.42609353999999999</v>
      </c>
      <c r="C18" s="15">
        <f>'Agua vertida AA'!D28</f>
        <v>1.3657623999999999</v>
      </c>
      <c r="D18" s="15">
        <f>'Agua vertida AA'!E28</f>
        <v>1.04761221</v>
      </c>
      <c r="E18" s="15">
        <f>'Agua vertida AA'!F28</f>
        <v>0.69705784999999998</v>
      </c>
      <c r="F18" s="15">
        <f>'Agua vertida AA'!G28</f>
        <v>0.60263798000000002</v>
      </c>
      <c r="G18" s="15">
        <f>'Agua vertida AA'!H28</f>
        <v>0.61756546000000001</v>
      </c>
      <c r="H18" s="15">
        <f>'Agua vertida AA'!I28</f>
        <v>0.69557548999999996</v>
      </c>
      <c r="I18" s="15">
        <f>'Agua vertida AA'!J28</f>
        <v>0.38</v>
      </c>
      <c r="J18" s="15">
        <f>'Agua vertida AA'!K28</f>
        <v>1.1869336799999999</v>
      </c>
      <c r="N18" s="20" t="s">
        <v>47</v>
      </c>
      <c r="O18">
        <v>0.42609353999999999</v>
      </c>
      <c r="P18">
        <v>1.3657623999999999</v>
      </c>
      <c r="Q18">
        <v>1.04761221</v>
      </c>
      <c r="R18">
        <v>0.69705784999999998</v>
      </c>
      <c r="S18">
        <v>0.60263798000000002</v>
      </c>
      <c r="T18">
        <v>0.61756546000000001</v>
      </c>
      <c r="U18">
        <v>0.69557548999999996</v>
      </c>
      <c r="V18">
        <v>0.38</v>
      </c>
      <c r="W18">
        <v>1.1869336799999999</v>
      </c>
    </row>
    <row r="19" spans="1:23" x14ac:dyDescent="0.25">
      <c r="A19" s="15" t="str">
        <f>'Agua vertida AA'!B29</f>
        <v>CORPOCALDAS</v>
      </c>
      <c r="B19" s="15">
        <f>'Agua vertida AA'!C29</f>
        <v>3.0914880400000002</v>
      </c>
      <c r="C19" s="15">
        <f>'Agua vertida AA'!D29</f>
        <v>2.1786887799999999</v>
      </c>
      <c r="D19" s="15">
        <f>'Agua vertida AA'!E29</f>
        <v>2.1971346700000001</v>
      </c>
      <c r="E19" s="15">
        <f>'Agua vertida AA'!F29</f>
        <v>2.1630243500000002</v>
      </c>
      <c r="F19" s="15">
        <f>'Agua vertida AA'!G29</f>
        <v>2.5157551600000003</v>
      </c>
      <c r="G19" s="15">
        <f>'Agua vertida AA'!H29</f>
        <v>2.4800159599999998</v>
      </c>
      <c r="H19" s="15">
        <f>'Agua vertida AA'!I29</f>
        <v>2.3951293100000002</v>
      </c>
      <c r="I19" s="15">
        <f>'Agua vertida AA'!J29</f>
        <v>2.38</v>
      </c>
      <c r="J19" s="15">
        <f>'Agua vertida AA'!K29</f>
        <v>1.4108831399999999</v>
      </c>
      <c r="N19" s="20" t="s">
        <v>48</v>
      </c>
      <c r="O19">
        <v>3.0914880400000002</v>
      </c>
      <c r="P19">
        <v>2.1786887799999999</v>
      </c>
      <c r="Q19">
        <v>2.1971346700000001</v>
      </c>
      <c r="R19">
        <v>2.1630243500000002</v>
      </c>
      <c r="S19">
        <v>2.5157551600000003</v>
      </c>
      <c r="T19">
        <v>2.4800159599999998</v>
      </c>
      <c r="U19">
        <v>2.3951293100000002</v>
      </c>
      <c r="V19">
        <v>2.38</v>
      </c>
      <c r="W19">
        <v>1.4108831399999999</v>
      </c>
    </row>
    <row r="20" spans="1:23" x14ac:dyDescent="0.25">
      <c r="A20" s="15" t="str">
        <f>'Agua vertida AA'!B30</f>
        <v xml:space="preserve">CORPOCESAR </v>
      </c>
      <c r="B20" s="15">
        <f>'Agua vertida AA'!C30</f>
        <v>0.58840051999999998</v>
      </c>
      <c r="C20" s="15">
        <f>'Agua vertida AA'!D30</f>
        <v>0.28061159999999996</v>
      </c>
      <c r="D20" s="15">
        <f>'Agua vertida AA'!E30</f>
        <v>0.30875271000000004</v>
      </c>
      <c r="E20" s="15">
        <f>'Agua vertida AA'!F30</f>
        <v>0.94615939999999998</v>
      </c>
      <c r="F20" s="15">
        <f>'Agua vertida AA'!G30</f>
        <v>0.67268622</v>
      </c>
      <c r="G20" s="15">
        <f>'Agua vertida AA'!H30</f>
        <v>0.55658300000000005</v>
      </c>
      <c r="H20" s="15">
        <f>'Agua vertida AA'!I30</f>
        <v>0.55321450000000005</v>
      </c>
      <c r="I20" s="15">
        <f>'Agua vertida AA'!J30</f>
        <v>0.79</v>
      </c>
      <c r="J20" s="15">
        <f>'Agua vertida AA'!K30</f>
        <v>0.58785399999999999</v>
      </c>
      <c r="N20" s="20" t="s">
        <v>49</v>
      </c>
      <c r="O20">
        <v>0.58840051999999998</v>
      </c>
      <c r="P20">
        <v>0.28061159999999996</v>
      </c>
      <c r="Q20">
        <v>0.30875271000000004</v>
      </c>
      <c r="R20">
        <v>0.94615939999999998</v>
      </c>
      <c r="S20">
        <v>0.67268622</v>
      </c>
      <c r="T20">
        <v>0.55658300000000005</v>
      </c>
      <c r="U20">
        <v>0.55321450000000005</v>
      </c>
      <c r="V20">
        <v>0.79</v>
      </c>
      <c r="W20">
        <v>0.58785399999999999</v>
      </c>
    </row>
    <row r="21" spans="1:23" x14ac:dyDescent="0.25">
      <c r="A21" s="15" t="str">
        <f>'Agua vertida AA'!B31</f>
        <v>CORPOCHIVOR</v>
      </c>
      <c r="B21" s="15">
        <f>'Agua vertida AA'!C31</f>
        <v>6.9172000000000001E-3</v>
      </c>
      <c r="C21" s="15">
        <f>'Agua vertida AA'!D31</f>
        <v>3.722E-3</v>
      </c>
      <c r="D21" s="15">
        <f>'Agua vertida AA'!E31</f>
        <v>4.2379999999999996E-3</v>
      </c>
      <c r="E21" s="15">
        <f>'Agua vertida AA'!F31</f>
        <v>3.8E-3</v>
      </c>
      <c r="F21" s="15">
        <f>'Agua vertida AA'!G31</f>
        <v>6.4999999999999997E-3</v>
      </c>
      <c r="G21" s="15">
        <f>'Agua vertida AA'!H31</f>
        <v>6.215E-3</v>
      </c>
      <c r="H21" s="15">
        <f>'Agua vertida AA'!I31</f>
        <v>0.191887</v>
      </c>
      <c r="I21" s="15">
        <f>'Agua vertida AA'!J31</f>
        <v>1.99E-3</v>
      </c>
      <c r="J21" s="15">
        <f>'Agua vertida AA'!K31</f>
        <v>7.5002799999999998E-3</v>
      </c>
      <c r="N21" s="20" t="s">
        <v>50</v>
      </c>
      <c r="O21">
        <v>6.9172000000000001E-3</v>
      </c>
      <c r="P21">
        <v>3.722E-3</v>
      </c>
      <c r="Q21">
        <v>4.2379999999999996E-3</v>
      </c>
      <c r="R21">
        <v>3.8E-3</v>
      </c>
      <c r="S21">
        <v>6.4999999999999997E-3</v>
      </c>
      <c r="T21">
        <v>6.215E-3</v>
      </c>
      <c r="U21">
        <v>0.191887</v>
      </c>
      <c r="V21">
        <v>1.99E-3</v>
      </c>
      <c r="W21">
        <v>7.5002799999999998E-3</v>
      </c>
    </row>
    <row r="22" spans="1:23" x14ac:dyDescent="0.25">
      <c r="A22" s="15" t="str">
        <f>'Agua vertida AA'!B32</f>
        <v>CORPOGUAJIRA</v>
      </c>
      <c r="B22" s="15">
        <f>'Agua vertida AA'!C32</f>
        <v>3.5179999999999999E-3</v>
      </c>
      <c r="C22" s="15">
        <f>'Agua vertida AA'!D32</f>
        <v>9.0779999999999993E-3</v>
      </c>
      <c r="D22" s="15">
        <f>'Agua vertida AA'!E32</f>
        <v>3.8279999999999998E-3</v>
      </c>
      <c r="E22" s="15">
        <f>'Agua vertida AA'!F32</f>
        <v>3.43562039</v>
      </c>
      <c r="F22" s="15">
        <f>'Agua vertida AA'!G32</f>
        <v>1.00342E-2</v>
      </c>
      <c r="G22" s="15">
        <f>'Agua vertida AA'!H32</f>
        <v>6.2697099999999992E-2</v>
      </c>
      <c r="H22" s="15">
        <f>'Agua vertida AA'!I32</f>
        <v>5.5952600000000003E-3</v>
      </c>
      <c r="I22" s="15">
        <f>'Agua vertida AA'!J32</f>
        <v>1.06E-3</v>
      </c>
      <c r="J22" s="15">
        <f>'Agua vertida AA'!K32</f>
        <v>1.7757300000000001E-3</v>
      </c>
      <c r="N22" s="20" t="s">
        <v>51</v>
      </c>
      <c r="O22">
        <v>3.5179999999999999E-3</v>
      </c>
      <c r="P22">
        <v>9.0779999999999993E-3</v>
      </c>
      <c r="Q22">
        <v>3.8279999999999998E-3</v>
      </c>
      <c r="R22">
        <v>3.43562039</v>
      </c>
      <c r="S22">
        <v>1.00342E-2</v>
      </c>
      <c r="T22">
        <v>6.2697099999999992E-2</v>
      </c>
      <c r="U22">
        <v>5.5952600000000003E-3</v>
      </c>
      <c r="V22">
        <v>1.06E-3</v>
      </c>
      <c r="W22">
        <v>1.7757300000000001E-3</v>
      </c>
    </row>
    <row r="23" spans="1:23" x14ac:dyDescent="0.25">
      <c r="A23" s="15" t="str">
        <f>'Agua vertida AA'!B33</f>
        <v>CORPOGUAVIO</v>
      </c>
      <c r="B23" s="15">
        <f>'Agua vertida AA'!C33</f>
        <v>0</v>
      </c>
      <c r="C23" s="15">
        <f>'Agua vertida AA'!D33</f>
        <v>0</v>
      </c>
      <c r="D23" s="15">
        <f>'Agua vertida AA'!E33</f>
        <v>0</v>
      </c>
      <c r="E23" s="15">
        <f>'Agua vertida AA'!F33</f>
        <v>0</v>
      </c>
      <c r="F23" s="15">
        <f>'Agua vertida AA'!G33</f>
        <v>2.1740000000000002E-3</v>
      </c>
      <c r="G23" s="15">
        <f>'Agua vertida AA'!H33</f>
        <v>6.3010000000000002E-3</v>
      </c>
      <c r="H23" s="15">
        <f>'Agua vertida AA'!I33</f>
        <v>9.4179999999999993E-3</v>
      </c>
      <c r="I23" s="15">
        <f>'Agua vertida AA'!J33</f>
        <v>0.01</v>
      </c>
      <c r="J23" s="15">
        <f>'Agua vertida AA'!K33</f>
        <v>1.6395E-2</v>
      </c>
      <c r="N23" s="20" t="s">
        <v>52</v>
      </c>
      <c r="O23">
        <v>0</v>
      </c>
      <c r="P23">
        <v>0</v>
      </c>
      <c r="Q23">
        <v>0</v>
      </c>
      <c r="R23">
        <v>0</v>
      </c>
      <c r="S23">
        <v>2.1740000000000002E-3</v>
      </c>
      <c r="T23">
        <v>6.3010000000000002E-3</v>
      </c>
      <c r="U23">
        <v>9.4179999999999993E-3</v>
      </c>
      <c r="V23">
        <v>0.01</v>
      </c>
      <c r="W23">
        <v>1.6395E-2</v>
      </c>
    </row>
    <row r="24" spans="1:23" x14ac:dyDescent="0.25">
      <c r="A24" s="15" t="str">
        <f>'Agua vertida AA'!B34</f>
        <v>CORPONARIÑO</v>
      </c>
      <c r="B24" s="15">
        <f>'Agua vertida AA'!C34</f>
        <v>0.95115700000000003</v>
      </c>
      <c r="C24" s="15">
        <f>'Agua vertida AA'!D34</f>
        <v>1.6223000000000001E-2</v>
      </c>
      <c r="D24" s="15">
        <f>'Agua vertida AA'!E34</f>
        <v>0.165247</v>
      </c>
      <c r="E24" s="15">
        <f>'Agua vertida AA'!F34</f>
        <v>8.6089512000000007E-2</v>
      </c>
      <c r="F24" s="15">
        <f>'Agua vertida AA'!G34</f>
        <v>0.14992223000000002</v>
      </c>
      <c r="G24" s="15">
        <f>'Agua vertida AA'!H34</f>
        <v>0.1107194</v>
      </c>
      <c r="H24" s="15">
        <f>'Agua vertida AA'!I34</f>
        <v>8.5770600000000002E-2</v>
      </c>
      <c r="I24" s="15">
        <f>'Agua vertida AA'!J34</f>
        <v>0.09</v>
      </c>
      <c r="J24" s="15">
        <f>'Agua vertida AA'!K34</f>
        <v>0.14978879</v>
      </c>
      <c r="N24" s="20" t="s">
        <v>53</v>
      </c>
      <c r="O24">
        <v>0.95115700000000003</v>
      </c>
      <c r="P24">
        <v>1.6223000000000001E-2</v>
      </c>
      <c r="Q24">
        <v>0.165247</v>
      </c>
      <c r="R24">
        <v>8.6089512000000007E-2</v>
      </c>
      <c r="S24">
        <v>0.14992223000000002</v>
      </c>
      <c r="T24">
        <v>0.1107194</v>
      </c>
      <c r="U24">
        <v>8.5770600000000002E-2</v>
      </c>
      <c r="V24">
        <v>0.09</v>
      </c>
      <c r="W24">
        <v>0.14978879</v>
      </c>
    </row>
    <row r="25" spans="1:23" x14ac:dyDescent="0.25">
      <c r="A25" s="15" t="str">
        <f>'Agua vertida AA'!B35</f>
        <v>CORPONOR</v>
      </c>
      <c r="B25" s="15">
        <f>'Agua vertida AA'!C35</f>
        <v>0.25783007999999996</v>
      </c>
      <c r="C25" s="15">
        <f>'Agua vertida AA'!D35</f>
        <v>0.30859470999999999</v>
      </c>
      <c r="D25" s="15">
        <f>'Agua vertida AA'!E35</f>
        <v>0.1235868</v>
      </c>
      <c r="E25" s="15">
        <f>'Agua vertida AA'!F35</f>
        <v>0.25469748999999997</v>
      </c>
      <c r="F25" s="15">
        <f>'Agua vertida AA'!G35</f>
        <v>0.30740228999999997</v>
      </c>
      <c r="G25" s="15">
        <f>'Agua vertida AA'!H35</f>
        <v>0.34107093999999999</v>
      </c>
      <c r="H25" s="15">
        <f>'Agua vertida AA'!I35</f>
        <v>0.21827535999999997</v>
      </c>
      <c r="I25" s="15">
        <f>'Agua vertida AA'!J35</f>
        <v>0.14000000000000001</v>
      </c>
      <c r="J25" s="15">
        <f>'Agua vertida AA'!K35</f>
        <v>0.19560574999999999</v>
      </c>
      <c r="N25" s="20" t="s">
        <v>54</v>
      </c>
      <c r="O25">
        <v>0.25783007999999996</v>
      </c>
      <c r="P25">
        <v>0.30859470999999999</v>
      </c>
      <c r="Q25">
        <v>0.1235868</v>
      </c>
      <c r="R25">
        <v>0.25469748999999997</v>
      </c>
      <c r="S25">
        <v>0.30740228999999997</v>
      </c>
      <c r="T25">
        <v>0.34107093999999999</v>
      </c>
      <c r="U25">
        <v>0.21827535999999997</v>
      </c>
      <c r="V25">
        <v>0.14000000000000001</v>
      </c>
      <c r="W25">
        <v>0.19560574999999999</v>
      </c>
    </row>
    <row r="26" spans="1:23" x14ac:dyDescent="0.25">
      <c r="A26" s="15" t="str">
        <f>'Agua vertida AA'!B36</f>
        <v>CORPORINOQUIA</v>
      </c>
      <c r="B26" s="15">
        <f>'Agua vertida AA'!C36</f>
        <v>4.2207559999999998E-2</v>
      </c>
      <c r="C26" s="15">
        <f>'Agua vertida AA'!D36</f>
        <v>4.925069E-2</v>
      </c>
      <c r="D26" s="15">
        <f>'Agua vertida AA'!E36</f>
        <v>7.7740899999999988E-2</v>
      </c>
      <c r="E26" s="15">
        <f>'Agua vertida AA'!F36</f>
        <v>8.9182170000000005E-2</v>
      </c>
      <c r="F26" s="15">
        <f>'Agua vertida AA'!G36</f>
        <v>0.12162676</v>
      </c>
      <c r="G26" s="15">
        <f>'Agua vertida AA'!H36</f>
        <v>0.29793044000000002</v>
      </c>
      <c r="H26" s="15">
        <f>'Agua vertida AA'!I36</f>
        <v>0.24502093</v>
      </c>
      <c r="I26" s="15">
        <f>'Agua vertida AA'!J36</f>
        <v>0.87</v>
      </c>
      <c r="J26" s="15">
        <f>'Agua vertida AA'!K36</f>
        <v>0.39311256</v>
      </c>
      <c r="N26" s="20" t="s">
        <v>55</v>
      </c>
      <c r="O26">
        <v>4.2207559999999998E-2</v>
      </c>
      <c r="P26">
        <v>4.925069E-2</v>
      </c>
      <c r="Q26">
        <v>7.7740899999999988E-2</v>
      </c>
      <c r="R26">
        <v>8.9182170000000005E-2</v>
      </c>
      <c r="S26">
        <v>0.12162676</v>
      </c>
      <c r="T26">
        <v>0.29793044000000002</v>
      </c>
      <c r="U26">
        <v>0.24502093</v>
      </c>
      <c r="V26">
        <v>0.87</v>
      </c>
      <c r="W26">
        <v>0.39311256</v>
      </c>
    </row>
    <row r="27" spans="1:23" x14ac:dyDescent="0.25">
      <c r="A27" s="15" t="str">
        <f>'Agua vertida AA'!B37</f>
        <v>CORPOURABA</v>
      </c>
      <c r="B27" s="15">
        <f>'Agua vertida AA'!C37</f>
        <v>6.1826190000000003E-2</v>
      </c>
      <c r="C27" s="15">
        <f>'Agua vertida AA'!D37</f>
        <v>8.9847700000000003E-2</v>
      </c>
      <c r="D27" s="15">
        <f>'Agua vertida AA'!E37</f>
        <v>8.553094E-2</v>
      </c>
      <c r="E27" s="15">
        <f>'Agua vertida AA'!F37</f>
        <v>8.2129389999999997E-2</v>
      </c>
      <c r="F27" s="15">
        <f>'Agua vertida AA'!G37</f>
        <v>8.8616320000000012E-2</v>
      </c>
      <c r="G27" s="15">
        <f>'Agua vertida AA'!H37</f>
        <v>0.10494805</v>
      </c>
      <c r="H27" s="15">
        <f>'Agua vertida AA'!I37</f>
        <v>0.26312971000000002</v>
      </c>
      <c r="I27" s="15">
        <f>'Agua vertida AA'!J37</f>
        <v>0.06</v>
      </c>
      <c r="J27" s="15">
        <f>'Agua vertida AA'!K37</f>
        <v>8.2529329999999998E-2</v>
      </c>
      <c r="N27" s="20" t="s">
        <v>56</v>
      </c>
      <c r="O27">
        <v>6.1826190000000003E-2</v>
      </c>
      <c r="P27">
        <v>8.9847700000000003E-2</v>
      </c>
      <c r="Q27">
        <v>8.553094E-2</v>
      </c>
      <c r="R27">
        <v>8.2129389999999997E-2</v>
      </c>
      <c r="S27">
        <v>8.8616320000000012E-2</v>
      </c>
      <c r="T27">
        <v>0.10494805</v>
      </c>
      <c r="U27">
        <v>0.26312971000000002</v>
      </c>
      <c r="V27">
        <v>0.06</v>
      </c>
      <c r="W27">
        <v>8.2529329999999998E-2</v>
      </c>
    </row>
    <row r="28" spans="1:23" x14ac:dyDescent="0.25">
      <c r="A28" s="15" t="str">
        <f>'Agua vertida AA'!B38</f>
        <v>CORTOLIMA</v>
      </c>
      <c r="B28" s="15">
        <f>'Agua vertida AA'!C38</f>
        <v>0.49846009000000002</v>
      </c>
      <c r="C28" s="15">
        <f>'Agua vertida AA'!D38</f>
        <v>0.27579729999999997</v>
      </c>
      <c r="D28" s="15">
        <f>'Agua vertida AA'!E38</f>
        <v>0.1678606</v>
      </c>
      <c r="E28" s="15">
        <f>'Agua vertida AA'!F38</f>
        <v>0.16604054999999998</v>
      </c>
      <c r="F28" s="15">
        <f>'Agua vertida AA'!G38</f>
        <v>0.15398807</v>
      </c>
      <c r="G28" s="15">
        <f>'Agua vertida AA'!H38</f>
        <v>0.10528731</v>
      </c>
      <c r="H28" s="15">
        <f>'Agua vertida AA'!I38</f>
        <v>0.12729674999999999</v>
      </c>
      <c r="I28" s="15">
        <f>'Agua vertida AA'!J38</f>
        <v>0.22</v>
      </c>
      <c r="J28" s="15">
        <f>'Agua vertida AA'!K38</f>
        <v>0.14648621000000001</v>
      </c>
      <c r="N28" s="20" t="s">
        <v>57</v>
      </c>
      <c r="O28">
        <v>0.49846009000000002</v>
      </c>
      <c r="P28">
        <v>0.27579729999999997</v>
      </c>
      <c r="Q28">
        <v>0.1678606</v>
      </c>
      <c r="R28">
        <v>0.16604054999999998</v>
      </c>
      <c r="S28">
        <v>0.15398807</v>
      </c>
      <c r="T28">
        <v>0.10528731</v>
      </c>
      <c r="U28">
        <v>0.12729674999999999</v>
      </c>
      <c r="V28">
        <v>0.22</v>
      </c>
      <c r="W28">
        <v>0.14648621000000001</v>
      </c>
    </row>
    <row r="29" spans="1:23" x14ac:dyDescent="0.25">
      <c r="A29" s="15" t="str">
        <f>'Agua vertida AA'!B39</f>
        <v>CRA</v>
      </c>
      <c r="B29" s="15">
        <f>'Agua vertida AA'!C39</f>
        <v>3.13279394</v>
      </c>
      <c r="C29" s="15">
        <f>'Agua vertida AA'!D39</f>
        <v>0.59428381000000008</v>
      </c>
      <c r="D29" s="15">
        <f>'Agua vertida AA'!E39</f>
        <v>1.55065074</v>
      </c>
      <c r="E29" s="15">
        <f>'Agua vertida AA'!F39</f>
        <v>1.04070887</v>
      </c>
      <c r="F29" s="15">
        <f>'Agua vertida AA'!G39</f>
        <v>1.2384722800000001</v>
      </c>
      <c r="G29" s="15">
        <f>'Agua vertida AA'!H39</f>
        <v>1.2629842600000001</v>
      </c>
      <c r="H29" s="15">
        <f>'Agua vertida AA'!I39</f>
        <v>1.21596762</v>
      </c>
      <c r="I29" s="15">
        <f>'Agua vertida AA'!J39</f>
        <v>1.82</v>
      </c>
      <c r="J29" s="15">
        <f>'Agua vertida AA'!K39</f>
        <v>2.0373724800000002</v>
      </c>
      <c r="N29" s="20" t="s">
        <v>58</v>
      </c>
      <c r="O29">
        <v>3.13279394</v>
      </c>
      <c r="P29">
        <v>0.59428381000000008</v>
      </c>
      <c r="Q29">
        <v>1.55065074</v>
      </c>
      <c r="R29">
        <v>1.04070887</v>
      </c>
      <c r="S29">
        <v>1.2384722800000001</v>
      </c>
      <c r="T29">
        <v>1.2629842600000001</v>
      </c>
      <c r="U29">
        <v>1.21596762</v>
      </c>
      <c r="V29">
        <v>1.82</v>
      </c>
      <c r="W29">
        <v>2.0373724800000002</v>
      </c>
    </row>
    <row r="30" spans="1:23" x14ac:dyDescent="0.25">
      <c r="A30" s="15" t="str">
        <f>'Agua vertida AA'!B40</f>
        <v>CRC</v>
      </c>
      <c r="B30" s="15">
        <f>'Agua vertida AA'!C40</f>
        <v>16.221436499999999</v>
      </c>
      <c r="C30" s="15">
        <f>'Agua vertida AA'!D40</f>
        <v>15.248874199999999</v>
      </c>
      <c r="D30" s="15">
        <f>'Agua vertida AA'!E40</f>
        <v>18.698271129999998</v>
      </c>
      <c r="E30" s="15">
        <f>'Agua vertida AA'!F40</f>
        <v>19.46247988</v>
      </c>
      <c r="F30" s="15">
        <f>'Agua vertida AA'!G40</f>
        <v>16.949551670000002</v>
      </c>
      <c r="G30" s="15">
        <f>'Agua vertida AA'!H40</f>
        <v>17.65520296</v>
      </c>
      <c r="H30" s="15">
        <f>'Agua vertida AA'!I40</f>
        <v>15.95107677</v>
      </c>
      <c r="I30" s="15">
        <f>'Agua vertida AA'!J40</f>
        <v>15.6</v>
      </c>
      <c r="J30" s="15">
        <f>'Agua vertida AA'!K40</f>
        <v>17.085877719999999</v>
      </c>
      <c r="N30" s="20" t="s">
        <v>59</v>
      </c>
      <c r="O30">
        <v>16.221436499999999</v>
      </c>
      <c r="P30">
        <v>15.248874199999999</v>
      </c>
      <c r="Q30">
        <v>18.698271129999998</v>
      </c>
      <c r="R30">
        <v>19.46247988</v>
      </c>
      <c r="S30">
        <v>16.949551670000002</v>
      </c>
      <c r="T30">
        <v>17.65520296</v>
      </c>
      <c r="U30">
        <v>15.95107677</v>
      </c>
      <c r="V30">
        <v>15.6</v>
      </c>
      <c r="W30">
        <v>17.085877719999999</v>
      </c>
    </row>
    <row r="31" spans="1:23" x14ac:dyDescent="0.25">
      <c r="A31" s="15" t="str">
        <f>'Agua vertida AA'!B41</f>
        <v>CRQ</v>
      </c>
      <c r="B31" s="15">
        <f>'Agua vertida AA'!C41</f>
        <v>17.531836429999998</v>
      </c>
      <c r="C31" s="15">
        <f>'Agua vertida AA'!D41</f>
        <v>0.54492019999999997</v>
      </c>
      <c r="D31" s="15">
        <f>'Agua vertida AA'!E41</f>
        <v>0.45972932</v>
      </c>
      <c r="E31" s="15">
        <f>'Agua vertida AA'!F41</f>
        <v>0.6468614399999999</v>
      </c>
      <c r="F31" s="15">
        <f>'Agua vertida AA'!G41</f>
        <v>1.55259624</v>
      </c>
      <c r="G31" s="15">
        <f>'Agua vertida AA'!H41</f>
        <v>0.95414518000000004</v>
      </c>
      <c r="H31" s="15">
        <f>'Agua vertida AA'!I41</f>
        <v>4.1894582200000006</v>
      </c>
      <c r="I31" s="15">
        <f>'Agua vertida AA'!J41</f>
        <v>0.84</v>
      </c>
      <c r="J31" s="15">
        <f>'Agua vertida AA'!K41</f>
        <v>0.74791003</v>
      </c>
      <c r="N31" s="20" t="s">
        <v>60</v>
      </c>
      <c r="O31">
        <v>17.531836429999998</v>
      </c>
      <c r="P31">
        <v>0.54492019999999997</v>
      </c>
      <c r="Q31">
        <v>0.45972932</v>
      </c>
      <c r="R31">
        <v>0.6468614399999999</v>
      </c>
      <c r="S31">
        <v>1.55259624</v>
      </c>
      <c r="T31">
        <v>0.95414518000000004</v>
      </c>
      <c r="U31">
        <v>4.1894582200000006</v>
      </c>
      <c r="V31">
        <v>0.84</v>
      </c>
      <c r="W31">
        <v>0.74791003</v>
      </c>
    </row>
    <row r="32" spans="1:23" x14ac:dyDescent="0.25">
      <c r="A32" s="15" t="str">
        <f>'Agua vertida AA'!B42</f>
        <v>CSB</v>
      </c>
      <c r="B32" s="15">
        <f>'Agua vertida AA'!C42</f>
        <v>0</v>
      </c>
      <c r="C32" s="15">
        <f>'Agua vertida AA'!D42</f>
        <v>0</v>
      </c>
      <c r="D32" s="15">
        <f>'Agua vertida AA'!E42</f>
        <v>0</v>
      </c>
      <c r="E32" s="15">
        <f>'Agua vertida AA'!F42</f>
        <v>0</v>
      </c>
      <c r="F32" s="15">
        <f>'Agua vertida AA'!G42</f>
        <v>0</v>
      </c>
      <c r="G32" s="15">
        <f>'Agua vertida AA'!H42</f>
        <v>0</v>
      </c>
      <c r="H32" s="15">
        <f>'Agua vertida AA'!I42</f>
        <v>0.16330790000000001</v>
      </c>
      <c r="I32" s="15">
        <f>'Agua vertida AA'!J42</f>
        <v>1.08E-3</v>
      </c>
      <c r="J32" s="15">
        <f>'Agua vertida AA'!K42</f>
        <v>7.0976899999999996E-2</v>
      </c>
      <c r="N32" s="20" t="s">
        <v>61</v>
      </c>
      <c r="O32">
        <v>0</v>
      </c>
      <c r="P32">
        <v>0</v>
      </c>
      <c r="Q32">
        <v>0</v>
      </c>
      <c r="R32">
        <v>0</v>
      </c>
      <c r="S32">
        <v>0</v>
      </c>
      <c r="T32">
        <v>0</v>
      </c>
      <c r="U32">
        <v>0.16330790000000001</v>
      </c>
      <c r="V32">
        <v>1.08E-3</v>
      </c>
      <c r="W32">
        <v>7.0976899999999996E-2</v>
      </c>
    </row>
    <row r="33" spans="1:23" x14ac:dyDescent="0.25">
      <c r="A33" s="15" t="str">
        <f>'Agua vertida AA'!B43</f>
        <v>CVC</v>
      </c>
      <c r="B33" s="15">
        <f>'Agua vertida AA'!C43</f>
        <v>54.987206950000001</v>
      </c>
      <c r="C33" s="15">
        <f>'Agua vertida AA'!D43</f>
        <v>60.096747499999999</v>
      </c>
      <c r="D33" s="15">
        <f>'Agua vertida AA'!E43</f>
        <v>140.01144468999999</v>
      </c>
      <c r="E33" s="15">
        <f>'Agua vertida AA'!F43</f>
        <v>55.228267090000003</v>
      </c>
      <c r="F33" s="15">
        <f>'Agua vertida AA'!G43</f>
        <v>58.303603340000002</v>
      </c>
      <c r="G33" s="15">
        <f>'Agua vertida AA'!H43</f>
        <v>55.089424360000002</v>
      </c>
      <c r="H33" s="15">
        <f>'Agua vertida AA'!I43</f>
        <v>50.168196380000005</v>
      </c>
      <c r="I33" s="15">
        <f>'Agua vertida AA'!J43</f>
        <v>50.33</v>
      </c>
      <c r="J33" s="15">
        <f>'Agua vertida AA'!K43</f>
        <v>76.442265980000002</v>
      </c>
      <c r="N33" s="20" t="s">
        <v>62</v>
      </c>
      <c r="O33">
        <v>54.987206950000001</v>
      </c>
      <c r="P33">
        <v>60.096747499999999</v>
      </c>
      <c r="Q33">
        <v>140.01144468999999</v>
      </c>
      <c r="R33">
        <v>55.228267090000003</v>
      </c>
      <c r="S33">
        <v>58.303603340000002</v>
      </c>
      <c r="T33">
        <v>55.089424360000002</v>
      </c>
      <c r="U33">
        <v>50.168196380000005</v>
      </c>
      <c r="V33">
        <v>50.33</v>
      </c>
      <c r="W33">
        <v>76.442265980000002</v>
      </c>
    </row>
    <row r="34" spans="1:23" x14ac:dyDescent="0.25">
      <c r="A34" s="15" t="str">
        <f>'Agua vertida AA'!B44</f>
        <v>CVS</v>
      </c>
      <c r="B34" s="15">
        <f>'Agua vertida AA'!C44</f>
        <v>0.37006600000000001</v>
      </c>
      <c r="C34" s="15">
        <f>'Agua vertida AA'!D44</f>
        <v>0.22605720000000001</v>
      </c>
      <c r="D34" s="15">
        <f>'Agua vertida AA'!E44</f>
        <v>0.94176719999999992</v>
      </c>
      <c r="E34" s="15">
        <f>'Agua vertida AA'!F44</f>
        <v>1.1961105700000001</v>
      </c>
      <c r="F34" s="15">
        <f>'Agua vertida AA'!G44</f>
        <v>0.93642080000000005</v>
      </c>
      <c r="G34" s="15">
        <f>'Agua vertida AA'!H44</f>
        <v>0.32486246000000002</v>
      </c>
      <c r="H34" s="15">
        <f>'Agua vertida AA'!I44</f>
        <v>0.47272572999999996</v>
      </c>
      <c r="I34" s="15">
        <f>'Agua vertida AA'!J44</f>
        <v>0.18</v>
      </c>
      <c r="J34" s="15">
        <f>'Agua vertida AA'!K44</f>
        <v>0.37145909999999999</v>
      </c>
      <c r="N34" s="20" t="s">
        <v>63</v>
      </c>
      <c r="O34">
        <v>0.37006600000000001</v>
      </c>
      <c r="P34">
        <v>0.22605720000000001</v>
      </c>
      <c r="Q34">
        <v>0.94176719999999992</v>
      </c>
      <c r="R34">
        <v>1.1961105700000001</v>
      </c>
      <c r="S34">
        <v>0.93642080000000005</v>
      </c>
      <c r="T34">
        <v>0.32486246000000002</v>
      </c>
      <c r="U34">
        <v>0.47272572999999996</v>
      </c>
      <c r="V34">
        <v>0.18</v>
      </c>
      <c r="W34">
        <v>0.37145909999999999</v>
      </c>
    </row>
    <row r="35" spans="1:23" x14ac:dyDescent="0.25">
      <c r="A35" s="15" t="str">
        <f>'Agua vertida AA'!B45</f>
        <v>DADSA</v>
      </c>
      <c r="B35" s="15">
        <f>'Agua vertida AA'!C45</f>
        <v>0.12117539999999999</v>
      </c>
      <c r="C35" s="15">
        <f>'Agua vertida AA'!D45</f>
        <v>0.14949570000000001</v>
      </c>
      <c r="D35" s="15">
        <f>'Agua vertida AA'!E45</f>
        <v>0.16781740000000001</v>
      </c>
      <c r="E35" s="15">
        <f>'Agua vertida AA'!F45</f>
        <v>0.21774499999999999</v>
      </c>
      <c r="F35" s="15">
        <f>'Agua vertida AA'!G45</f>
        <v>0.13583710000000002</v>
      </c>
      <c r="G35" s="15">
        <f>'Agua vertida AA'!H45</f>
        <v>2.75111E-2</v>
      </c>
      <c r="H35" s="15">
        <f>'Agua vertida AA'!I45</f>
        <v>1.378248E-2</v>
      </c>
      <c r="I35" s="15">
        <f>'Agua vertida AA'!J45</f>
        <v>0.01</v>
      </c>
      <c r="J35" s="15">
        <f>'Agua vertida AA'!K45</f>
        <v>9.7179699999999994E-3</v>
      </c>
      <c r="N35" s="20" t="s">
        <v>64</v>
      </c>
      <c r="O35">
        <v>0.12117539999999999</v>
      </c>
      <c r="P35">
        <v>0.14949570000000001</v>
      </c>
      <c r="Q35">
        <v>0.16781740000000001</v>
      </c>
      <c r="R35">
        <v>0.21774499999999999</v>
      </c>
      <c r="S35">
        <v>0.13583710000000002</v>
      </c>
      <c r="T35">
        <v>2.75111E-2</v>
      </c>
      <c r="U35">
        <v>1.378248E-2</v>
      </c>
      <c r="V35">
        <v>0.01</v>
      </c>
      <c r="W35">
        <v>9.7179699999999994E-3</v>
      </c>
    </row>
    <row r="36" spans="1:23" x14ac:dyDescent="0.25">
      <c r="A36" s="15" t="str">
        <f>'Agua vertida AA'!B46</f>
        <v>DAGMA</v>
      </c>
      <c r="B36" s="15">
        <f>'Agua vertida AA'!C46</f>
        <v>2.5322487200000001</v>
      </c>
      <c r="C36" s="15">
        <f>'Agua vertida AA'!D46</f>
        <v>2.4915271400000001</v>
      </c>
      <c r="D36" s="15">
        <f>'Agua vertida AA'!E46</f>
        <v>2.5370992000000001</v>
      </c>
      <c r="E36" s="15">
        <f>'Agua vertida AA'!F46</f>
        <v>2.6175027700000002</v>
      </c>
      <c r="F36" s="15">
        <f>'Agua vertida AA'!G46</f>
        <v>2.4302010380000003</v>
      </c>
      <c r="G36" s="15">
        <f>'Agua vertida AA'!H46</f>
        <v>2.4478467940000002</v>
      </c>
      <c r="H36" s="15">
        <f>'Agua vertida AA'!I46</f>
        <v>2.7277504399999999</v>
      </c>
      <c r="I36" s="15">
        <f>'Agua vertida AA'!J46</f>
        <v>2.68</v>
      </c>
      <c r="J36" s="15">
        <f>'Agua vertida AA'!K46</f>
        <v>2.8373437699999999</v>
      </c>
      <c r="N36" s="20" t="s">
        <v>65</v>
      </c>
      <c r="O36">
        <v>2.5322487200000001</v>
      </c>
      <c r="P36">
        <v>2.4915271400000001</v>
      </c>
      <c r="Q36">
        <v>2.5370992000000001</v>
      </c>
      <c r="R36">
        <v>2.6175027700000002</v>
      </c>
      <c r="S36">
        <v>2.4302010380000003</v>
      </c>
      <c r="T36">
        <v>2.4478467940000002</v>
      </c>
      <c r="U36">
        <v>2.7277504399999999</v>
      </c>
      <c r="V36">
        <v>2.68</v>
      </c>
      <c r="W36">
        <v>2.8373437699999999</v>
      </c>
    </row>
    <row r="37" spans="1:23" x14ac:dyDescent="0.25">
      <c r="A37" s="15" t="str">
        <f>'Agua vertida AA'!B47</f>
        <v>EPA CARTAGENA</v>
      </c>
      <c r="B37" s="15">
        <f>'Agua vertida AA'!C47</f>
        <v>2.6774511099999998</v>
      </c>
      <c r="C37" s="15">
        <f>'Agua vertida AA'!D47</f>
        <v>3.1399624199999998</v>
      </c>
      <c r="D37" s="15">
        <f>'Agua vertida AA'!E47</f>
        <v>3.4556387100000001</v>
      </c>
      <c r="E37" s="15">
        <f>'Agua vertida AA'!F47</f>
        <v>2.2832330000000001</v>
      </c>
      <c r="F37" s="15">
        <f>'Agua vertida AA'!G47</f>
        <v>1.66857967</v>
      </c>
      <c r="G37" s="15">
        <f>'Agua vertida AA'!H47</f>
        <v>1.68344345</v>
      </c>
      <c r="H37" s="15">
        <f>'Agua vertida AA'!I47</f>
        <v>1.43422122</v>
      </c>
      <c r="I37" s="15">
        <f>'Agua vertida AA'!J47</f>
        <v>3.22</v>
      </c>
      <c r="J37" s="15">
        <f>'Agua vertida AA'!K47</f>
        <v>2.9258747400000003</v>
      </c>
      <c r="N37" s="20" t="s">
        <v>68</v>
      </c>
      <c r="O37">
        <v>14.548831269999999</v>
      </c>
      <c r="P37">
        <v>13.416959759999999</v>
      </c>
      <c r="Q37">
        <v>55.486219829999996</v>
      </c>
      <c r="R37">
        <v>13.945253359999999</v>
      </c>
      <c r="S37">
        <v>13.310245630000001</v>
      </c>
      <c r="T37">
        <v>11.12069606</v>
      </c>
      <c r="U37">
        <v>12.56092827</v>
      </c>
      <c r="V37">
        <v>13.31</v>
      </c>
      <c r="W37">
        <v>10.92949572</v>
      </c>
    </row>
    <row r="38" spans="1:23" x14ac:dyDescent="0.25">
      <c r="A38" s="15" t="str">
        <f>'Agua vertida AA'!B48</f>
        <v>EPA BUENAVENTURA</v>
      </c>
      <c r="B38" s="15">
        <f>'Agua vertida AA'!C48</f>
        <v>2.091E-3</v>
      </c>
      <c r="C38" s="15">
        <f>'Agua vertida AA'!D48</f>
        <v>2.0999999999999999E-3</v>
      </c>
      <c r="D38" s="15">
        <f>'Agua vertida AA'!E48</f>
        <v>2.0720000000000001E-3</v>
      </c>
      <c r="E38" s="15">
        <f>'Agua vertida AA'!F48</f>
        <v>1.7459999999999999E-3</v>
      </c>
      <c r="F38" s="15">
        <f>'Agua vertida AA'!G48</f>
        <v>1.5975E-3</v>
      </c>
      <c r="G38" s="15">
        <f>'Agua vertida AA'!H48</f>
        <v>1.0735E-3</v>
      </c>
      <c r="H38" s="15">
        <f>'Agua vertida AA'!I48</f>
        <v>1.438E-3</v>
      </c>
      <c r="I38" s="15">
        <f>'Agua vertida AA'!J48</f>
        <v>1.1000000000000001E-3</v>
      </c>
      <c r="J38" s="15">
        <f>'Agua vertida AA'!K48</f>
        <v>7.0775000000000005E-4</v>
      </c>
      <c r="N38" s="20" t="s">
        <v>67</v>
      </c>
      <c r="O38">
        <v>2.091E-3</v>
      </c>
      <c r="P38">
        <v>2.0999999999999999E-3</v>
      </c>
      <c r="Q38">
        <v>2.0720000000000001E-3</v>
      </c>
      <c r="R38">
        <v>1.7459999999999999E-3</v>
      </c>
      <c r="S38">
        <v>1.5975E-3</v>
      </c>
      <c r="T38">
        <v>1.0735E-3</v>
      </c>
      <c r="U38">
        <v>1.438E-3</v>
      </c>
      <c r="V38">
        <v>1.1000000000000001E-3</v>
      </c>
      <c r="W38">
        <v>7.0775000000000005E-4</v>
      </c>
    </row>
    <row r="39" spans="1:23" x14ac:dyDescent="0.25">
      <c r="A39" s="15" t="str">
        <f>'Agua vertida AA'!B49</f>
        <v>EPA BARRANQUILLA</v>
      </c>
      <c r="B39" s="15">
        <f>'Agua vertida AA'!C49</f>
        <v>14.548831269999999</v>
      </c>
      <c r="C39" s="15">
        <f>'Agua vertida AA'!D49</f>
        <v>13.416959759999999</v>
      </c>
      <c r="D39" s="15">
        <f>'Agua vertida AA'!E49</f>
        <v>55.486219829999996</v>
      </c>
      <c r="E39" s="15">
        <f>'Agua vertida AA'!F49</f>
        <v>13.945253359999999</v>
      </c>
      <c r="F39" s="15">
        <f>'Agua vertida AA'!G49</f>
        <v>13.310245630000001</v>
      </c>
      <c r="G39" s="15">
        <f>'Agua vertida AA'!H49</f>
        <v>11.12069606</v>
      </c>
      <c r="H39" s="15">
        <f>'Agua vertida AA'!I49</f>
        <v>12.56092827</v>
      </c>
      <c r="I39" s="15">
        <f>'Agua vertida AA'!J49</f>
        <v>13.31</v>
      </c>
      <c r="J39" s="15">
        <f>'Agua vertida AA'!K49</f>
        <v>10.92949572</v>
      </c>
      <c r="N39" s="20" t="s">
        <v>66</v>
      </c>
      <c r="O39">
        <v>2.6774511099999998</v>
      </c>
      <c r="P39">
        <v>3.1399624199999998</v>
      </c>
      <c r="Q39">
        <v>3.4556387100000001</v>
      </c>
      <c r="R39">
        <v>2.2832330000000001</v>
      </c>
      <c r="S39">
        <v>1.66857967</v>
      </c>
      <c r="T39">
        <v>1.68344345</v>
      </c>
      <c r="U39">
        <v>1.43422122</v>
      </c>
      <c r="V39">
        <v>3.22</v>
      </c>
      <c r="W39">
        <v>2.9258747400000003</v>
      </c>
    </row>
    <row r="40" spans="1:23" x14ac:dyDescent="0.25">
      <c r="A40" s="15" t="str">
        <f>'Agua vertida AA'!B50</f>
        <v>SDA</v>
      </c>
      <c r="B40" s="15">
        <f>'Agua vertida AA'!C50</f>
        <v>8.9962368699999988</v>
      </c>
      <c r="C40" s="15">
        <f>'Agua vertida AA'!D50</f>
        <v>9.3241594299999999</v>
      </c>
      <c r="D40" s="15">
        <f>'Agua vertida AA'!E50</f>
        <v>8.7865464800000002</v>
      </c>
      <c r="E40" s="15">
        <f>'Agua vertida AA'!F50</f>
        <v>6.2004796300000002</v>
      </c>
      <c r="F40" s="15">
        <f>'Agua vertida AA'!G50</f>
        <v>6.42295953</v>
      </c>
      <c r="G40" s="15">
        <f>'Agua vertida AA'!H50</f>
        <v>4.6592679100000005</v>
      </c>
      <c r="H40" s="15">
        <f>'Agua vertida AA'!I50</f>
        <v>5.6265303399999995</v>
      </c>
      <c r="I40" s="15">
        <f>'Agua vertida AA'!J50</f>
        <v>7.03</v>
      </c>
      <c r="J40" s="15">
        <f>'Agua vertida AA'!K50</f>
        <v>7.0790644299999999</v>
      </c>
      <c r="N40" s="20" t="s">
        <v>69</v>
      </c>
      <c r="O40">
        <v>8.9962368699999988</v>
      </c>
      <c r="P40">
        <v>9.3241594299999999</v>
      </c>
      <c r="Q40">
        <v>8.7865464800000002</v>
      </c>
      <c r="R40">
        <v>6.2004796300000002</v>
      </c>
      <c r="S40">
        <v>6.42295953</v>
      </c>
      <c r="T40">
        <v>4.6592679100000005</v>
      </c>
      <c r="U40">
        <v>5.6265303399999995</v>
      </c>
      <c r="V40">
        <v>7.03</v>
      </c>
      <c r="W40">
        <v>7.0790644299999999</v>
      </c>
    </row>
    <row r="41" spans="1:23" x14ac:dyDescent="0.25">
      <c r="N41" s="20" t="s">
        <v>217</v>
      </c>
      <c r="O41">
        <v>260.70826952001147</v>
      </c>
      <c r="P41">
        <v>162.46328062999999</v>
      </c>
      <c r="Q41">
        <v>273.34923307399998</v>
      </c>
      <c r="R41">
        <v>148.59501343199997</v>
      </c>
      <c r="S41">
        <v>145.11951000800002</v>
      </c>
      <c r="T41">
        <v>143.61936522400001</v>
      </c>
      <c r="U41">
        <v>129.76831320999997</v>
      </c>
      <c r="V41">
        <v>136.70523110000002</v>
      </c>
      <c r="W41">
        <v>191.79395666000002</v>
      </c>
    </row>
  </sheetData>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4:K158"/>
  <sheetViews>
    <sheetView showGridLines="0" zoomScale="90" zoomScaleNormal="90" workbookViewId="0"/>
  </sheetViews>
  <sheetFormatPr baseColWidth="10" defaultRowHeight="15" x14ac:dyDescent="0.25"/>
  <cols>
    <col min="2" max="2" width="49.140625" customWidth="1"/>
    <col min="3" max="4" width="11.42578125" customWidth="1"/>
  </cols>
  <sheetData>
    <row r="4" spans="2:11" ht="29.25" customHeight="1" x14ac:dyDescent="0.25"/>
    <row r="8" spans="2:11" ht="16.5" customHeight="1" x14ac:dyDescent="0.25">
      <c r="B8" s="83" t="s">
        <v>251</v>
      </c>
      <c r="C8" s="83"/>
      <c r="D8" s="83"/>
      <c r="E8" s="83"/>
      <c r="F8" s="83"/>
      <c r="G8" s="83"/>
      <c r="H8" s="83"/>
      <c r="I8" s="83"/>
      <c r="J8" s="83"/>
      <c r="K8" s="83"/>
    </row>
    <row r="10" spans="2:11" ht="22.5" customHeight="1" x14ac:dyDescent="0.25">
      <c r="B10" s="85" t="s">
        <v>252</v>
      </c>
      <c r="C10" s="24">
        <v>2014</v>
      </c>
      <c r="D10" s="24">
        <v>2015</v>
      </c>
      <c r="E10" s="24">
        <v>2016</v>
      </c>
      <c r="F10" s="24">
        <v>2017</v>
      </c>
      <c r="G10" s="24">
        <v>2018</v>
      </c>
      <c r="H10" s="24">
        <v>2019</v>
      </c>
      <c r="I10" s="24">
        <v>2020</v>
      </c>
      <c r="J10" s="24">
        <v>2021</v>
      </c>
      <c r="K10" s="24">
        <v>2022</v>
      </c>
    </row>
    <row r="11" spans="2:11" ht="22.5" customHeight="1" x14ac:dyDescent="0.25">
      <c r="B11" s="86"/>
      <c r="C11" s="87" t="s">
        <v>75</v>
      </c>
      <c r="D11" s="87"/>
      <c r="E11" s="87"/>
      <c r="F11" s="87"/>
      <c r="G11" s="87"/>
      <c r="H11" s="87"/>
      <c r="I11" s="87"/>
      <c r="J11" s="87"/>
      <c r="K11" s="87"/>
    </row>
    <row r="12" spans="2:11" ht="26.25" x14ac:dyDescent="0.25">
      <c r="B12" s="69" t="s">
        <v>80</v>
      </c>
      <c r="C12" s="70">
        <f>124.64543922-100</f>
        <v>24.64543922</v>
      </c>
      <c r="D12" s="70">
        <v>7.9277402500000003</v>
      </c>
      <c r="E12" s="70">
        <v>6.5589536799999992</v>
      </c>
      <c r="F12" s="70">
        <v>7.0748860200000054</v>
      </c>
      <c r="G12" s="70">
        <v>7.1793991600000018</v>
      </c>
      <c r="H12" s="70">
        <v>6.6532648299999977</v>
      </c>
      <c r="I12" s="70">
        <v>7.2520111199999997</v>
      </c>
      <c r="J12" s="71">
        <v>1.17</v>
      </c>
      <c r="K12" s="42">
        <v>11.118134510000001</v>
      </c>
    </row>
    <row r="13" spans="2:11" ht="26.25" x14ac:dyDescent="0.25">
      <c r="B13" s="69" t="s">
        <v>81</v>
      </c>
      <c r="C13" s="42">
        <v>9.7038760000000002E-2</v>
      </c>
      <c r="D13" s="42">
        <v>0.118314</v>
      </c>
      <c r="E13" s="42">
        <v>1.4158E-2</v>
      </c>
      <c r="F13" s="42">
        <v>0.159243312</v>
      </c>
      <c r="G13" s="42">
        <v>0.22688146000000001</v>
      </c>
      <c r="H13" s="42">
        <v>0.37948851999999994</v>
      </c>
      <c r="I13" s="42">
        <v>0.40743863000000002</v>
      </c>
      <c r="J13" s="72">
        <v>0.22</v>
      </c>
      <c r="K13" s="42">
        <v>0.40962383999999996</v>
      </c>
    </row>
    <row r="14" spans="2:11" ht="26.25" x14ac:dyDescent="0.25">
      <c r="B14" s="69" t="s">
        <v>82</v>
      </c>
      <c r="C14" s="42">
        <v>0.94972506999999995</v>
      </c>
      <c r="D14" s="42">
        <v>0.75269680000000005</v>
      </c>
      <c r="E14" s="42">
        <v>0.86115095000000008</v>
      </c>
      <c r="F14" s="42">
        <v>0.8224631</v>
      </c>
      <c r="G14" s="42">
        <v>0.74960671999999995</v>
      </c>
      <c r="H14" s="42">
        <v>0.97732142</v>
      </c>
      <c r="I14" s="42">
        <v>1.2619590000000001</v>
      </c>
      <c r="J14" s="72">
        <v>0.37</v>
      </c>
      <c r="K14" s="42">
        <v>1.0258095300000001</v>
      </c>
    </row>
    <row r="15" spans="2:11" ht="26.25" x14ac:dyDescent="0.25">
      <c r="B15" s="69" t="s">
        <v>83</v>
      </c>
      <c r="C15" s="42">
        <f>59.30842053-17</f>
        <v>42.308420529999999</v>
      </c>
      <c r="D15" s="42">
        <v>1.5932175399999997</v>
      </c>
      <c r="E15" s="42">
        <v>2.0039421340000008</v>
      </c>
      <c r="F15" s="42">
        <v>2.2602519499999998</v>
      </c>
      <c r="G15" s="42">
        <v>2.0757784800000012</v>
      </c>
      <c r="H15" s="42">
        <v>2.2486496799999998</v>
      </c>
      <c r="I15" s="42">
        <v>1.8837377500000001</v>
      </c>
      <c r="J15" s="72">
        <v>62.14</v>
      </c>
      <c r="K15" s="42">
        <v>1.5972003300000002</v>
      </c>
    </row>
    <row r="16" spans="2:11" x14ac:dyDescent="0.25">
      <c r="B16" s="69" t="s">
        <v>232</v>
      </c>
      <c r="C16" s="72" t="s">
        <v>248</v>
      </c>
      <c r="D16" s="72" t="s">
        <v>248</v>
      </c>
      <c r="E16" s="72" t="s">
        <v>248</v>
      </c>
      <c r="F16" s="72" t="s">
        <v>248</v>
      </c>
      <c r="G16" s="72" t="s">
        <v>248</v>
      </c>
      <c r="H16" s="72" t="s">
        <v>248</v>
      </c>
      <c r="I16" s="72" t="s">
        <v>248</v>
      </c>
      <c r="J16" s="72" t="s">
        <v>248</v>
      </c>
      <c r="K16" s="42">
        <v>1.1106038200000001</v>
      </c>
    </row>
    <row r="17" spans="2:11" ht="26.25" x14ac:dyDescent="0.25">
      <c r="B17" s="69" t="s">
        <v>233</v>
      </c>
      <c r="C17" s="72" t="s">
        <v>248</v>
      </c>
      <c r="D17" s="72" t="s">
        <v>248</v>
      </c>
      <c r="E17" s="72" t="s">
        <v>248</v>
      </c>
      <c r="F17" s="72" t="s">
        <v>248</v>
      </c>
      <c r="G17" s="72" t="s">
        <v>248</v>
      </c>
      <c r="H17" s="72" t="s">
        <v>248</v>
      </c>
      <c r="I17" s="72" t="s">
        <v>248</v>
      </c>
      <c r="J17" s="72" t="s">
        <v>248</v>
      </c>
      <c r="K17" s="42">
        <v>0.17047889999999999</v>
      </c>
    </row>
    <row r="18" spans="2:11" x14ac:dyDescent="0.25">
      <c r="B18" s="69" t="s">
        <v>234</v>
      </c>
      <c r="C18" s="72" t="s">
        <v>248</v>
      </c>
      <c r="D18" s="72" t="s">
        <v>248</v>
      </c>
      <c r="E18" s="72" t="s">
        <v>248</v>
      </c>
      <c r="F18" s="72" t="s">
        <v>248</v>
      </c>
      <c r="G18" s="72" t="s">
        <v>248</v>
      </c>
      <c r="H18" s="72" t="s">
        <v>248</v>
      </c>
      <c r="I18" s="72" t="s">
        <v>248</v>
      </c>
      <c r="J18" s="72" t="s">
        <v>248</v>
      </c>
      <c r="K18" s="42">
        <v>0.56310049000000006</v>
      </c>
    </row>
    <row r="19" spans="2:11" x14ac:dyDescent="0.25">
      <c r="B19" s="69" t="s">
        <v>84</v>
      </c>
      <c r="C19" s="42">
        <v>5.5001522199999986</v>
      </c>
      <c r="D19" s="42">
        <v>5.2747973300000002</v>
      </c>
      <c r="E19" s="42">
        <v>5.059185959999998</v>
      </c>
      <c r="F19" s="42">
        <v>5.1986764100000027</v>
      </c>
      <c r="G19" s="42">
        <f>10.60473797-2.44</f>
        <v>8.1647379700000009</v>
      </c>
      <c r="H19" s="42">
        <v>5.41465058</v>
      </c>
      <c r="I19" s="42">
        <v>5.2787092900000001</v>
      </c>
      <c r="J19" s="72">
        <v>0.4</v>
      </c>
      <c r="K19" s="42">
        <v>5.6722684199999991</v>
      </c>
    </row>
    <row r="20" spans="2:11" x14ac:dyDescent="0.25">
      <c r="B20" s="69" t="s">
        <v>85</v>
      </c>
      <c r="C20" s="42">
        <v>0.1941244399999999</v>
      </c>
      <c r="D20" s="42">
        <v>0.15402718000000012</v>
      </c>
      <c r="E20" s="42">
        <v>0.18099965999999992</v>
      </c>
      <c r="F20" s="42">
        <v>0.20073414999999992</v>
      </c>
      <c r="G20" s="42">
        <v>0.19448154999999992</v>
      </c>
      <c r="H20" s="42">
        <v>0.18651141999999982</v>
      </c>
      <c r="I20" s="42">
        <v>0.32794248999999998</v>
      </c>
      <c r="J20" s="72">
        <v>0.01</v>
      </c>
      <c r="K20" s="42">
        <v>0.22488521</v>
      </c>
    </row>
    <row r="21" spans="2:11" ht="26.25" x14ac:dyDescent="0.25">
      <c r="B21" s="69" t="s">
        <v>86</v>
      </c>
      <c r="C21" s="42">
        <v>1.1692346900000001</v>
      </c>
      <c r="D21" s="42">
        <v>1.203052</v>
      </c>
      <c r="E21" s="42">
        <v>0.94621444999999993</v>
      </c>
      <c r="F21" s="42">
        <v>1.038999</v>
      </c>
      <c r="G21" s="42">
        <v>1.1388739999999999</v>
      </c>
      <c r="H21" s="42">
        <v>0.90288299999999999</v>
      </c>
      <c r="I21" s="42">
        <v>1.156328</v>
      </c>
      <c r="J21" s="72">
        <v>6.96</v>
      </c>
      <c r="K21" s="42">
        <v>1.2591730000000001</v>
      </c>
    </row>
    <row r="22" spans="2:11" x14ac:dyDescent="0.25">
      <c r="B22" s="69" t="s">
        <v>87</v>
      </c>
      <c r="C22" s="42">
        <v>1.5414059999999998</v>
      </c>
      <c r="D22" s="42">
        <v>1.5435000000000003E-2</v>
      </c>
      <c r="E22" s="42">
        <v>1.6528000000000001E-2</v>
      </c>
      <c r="F22" s="42">
        <v>1.1478E-2</v>
      </c>
      <c r="G22" s="42">
        <v>1.2877999999999999E-2</v>
      </c>
      <c r="H22" s="42">
        <v>1.916E-2</v>
      </c>
      <c r="I22" s="42">
        <v>2.1650099999999999E-2</v>
      </c>
      <c r="J22" s="72">
        <v>0</v>
      </c>
      <c r="K22" s="42">
        <v>2.43272E-2</v>
      </c>
    </row>
    <row r="23" spans="2:11" x14ac:dyDescent="0.25">
      <c r="B23" s="69" t="s">
        <v>88</v>
      </c>
      <c r="C23" s="42">
        <v>0.70848800000000012</v>
      </c>
      <c r="D23" s="42">
        <v>0.20311478000000002</v>
      </c>
      <c r="E23" s="42">
        <v>0.21743375000000001</v>
      </c>
      <c r="F23" s="42">
        <v>0.26320330000000003</v>
      </c>
      <c r="G23" s="42">
        <v>0.15100940999999993</v>
      </c>
      <c r="H23" s="42">
        <v>0.1829537</v>
      </c>
      <c r="I23" s="42">
        <v>0.1776761</v>
      </c>
      <c r="J23" s="72">
        <v>0</v>
      </c>
      <c r="K23" s="42">
        <v>0.22683486000000005</v>
      </c>
    </row>
    <row r="24" spans="2:11" x14ac:dyDescent="0.25">
      <c r="B24" s="69" t="s">
        <v>89</v>
      </c>
      <c r="C24" s="42">
        <v>0.42438700000000001</v>
      </c>
      <c r="D24" s="42">
        <v>0.51613500000000001</v>
      </c>
      <c r="E24" s="42">
        <v>0.564334</v>
      </c>
      <c r="F24" s="42">
        <v>0.49951119999999999</v>
      </c>
      <c r="G24" s="42">
        <v>0.65376699999999999</v>
      </c>
      <c r="H24" s="42">
        <v>0.61001159999999999</v>
      </c>
      <c r="I24" s="42">
        <v>0.587696</v>
      </c>
      <c r="J24" s="72">
        <v>0.84</v>
      </c>
      <c r="K24" s="42">
        <v>0.690913</v>
      </c>
    </row>
    <row r="25" spans="2:11" x14ac:dyDescent="0.25">
      <c r="B25" s="69" t="s">
        <v>90</v>
      </c>
      <c r="C25" s="42">
        <v>13.960483439999999</v>
      </c>
      <c r="D25" s="42">
        <v>12.887062269999998</v>
      </c>
      <c r="E25" s="42">
        <v>13.946342960000003</v>
      </c>
      <c r="F25" s="42">
        <v>15.211233460000004</v>
      </c>
      <c r="G25" s="42">
        <v>17.866376710000001</v>
      </c>
      <c r="H25" s="42">
        <v>15.197830449999994</v>
      </c>
      <c r="I25" s="42">
        <v>11.84031266</v>
      </c>
      <c r="J25" s="72">
        <v>11.23</v>
      </c>
      <c r="K25" s="42">
        <v>31.87081182</v>
      </c>
    </row>
    <row r="26" spans="2:11" x14ac:dyDescent="0.25">
      <c r="B26" s="69" t="s">
        <v>91</v>
      </c>
      <c r="C26" s="42">
        <v>0.15884375000000001</v>
      </c>
      <c r="D26" s="42">
        <v>0.13620890999999996</v>
      </c>
      <c r="E26" s="42">
        <v>0.14540435999999998</v>
      </c>
      <c r="F26" s="42">
        <v>0.12821070999999998</v>
      </c>
      <c r="G26" s="42">
        <v>0.11941399999999999</v>
      </c>
      <c r="H26" s="42">
        <v>0.164408</v>
      </c>
      <c r="I26" s="42">
        <v>0.16167000000000001</v>
      </c>
      <c r="J26" s="72">
        <v>0.04</v>
      </c>
      <c r="K26" s="42">
        <v>0.132941</v>
      </c>
    </row>
    <row r="27" spans="2:11" x14ac:dyDescent="0.25">
      <c r="B27" s="69" t="s">
        <v>92</v>
      </c>
      <c r="C27" s="42">
        <v>0.18255235000000006</v>
      </c>
      <c r="D27" s="42">
        <v>0.16457305999999997</v>
      </c>
      <c r="E27" s="42">
        <v>0.90192657000000009</v>
      </c>
      <c r="F27" s="42">
        <v>0.93856920999999993</v>
      </c>
      <c r="G27" s="42">
        <v>1.6803569080000011</v>
      </c>
      <c r="H27" s="42">
        <v>0.39126284399999994</v>
      </c>
      <c r="I27" s="42">
        <v>0.24065714000000002</v>
      </c>
      <c r="J27" s="72">
        <v>0.04</v>
      </c>
      <c r="K27" s="42">
        <v>0.25226547000000005</v>
      </c>
    </row>
    <row r="28" spans="2:11" ht="26.25" x14ac:dyDescent="0.25">
      <c r="B28" s="69" t="s">
        <v>93</v>
      </c>
      <c r="C28" s="42">
        <v>0.63395608000000014</v>
      </c>
      <c r="D28" s="42">
        <v>0.22850811999999993</v>
      </c>
      <c r="E28" s="42">
        <v>0.68204363000000001</v>
      </c>
      <c r="F28" s="42">
        <v>0.58518541000000002</v>
      </c>
      <c r="G28" s="42">
        <v>0.58226949999999988</v>
      </c>
      <c r="H28" s="42">
        <v>0.28243481999999992</v>
      </c>
      <c r="I28" s="42">
        <v>0.51766621999999995</v>
      </c>
      <c r="J28" s="72">
        <v>0.1</v>
      </c>
      <c r="K28" s="42">
        <v>0.6762691999999999</v>
      </c>
    </row>
    <row r="29" spans="2:11" ht="26.25" x14ac:dyDescent="0.25">
      <c r="B29" s="69" t="s">
        <v>94</v>
      </c>
      <c r="C29" s="40">
        <v>1.1415000000000002E-2</v>
      </c>
      <c r="D29" s="40">
        <v>1.1863E-2</v>
      </c>
      <c r="E29" s="40">
        <v>8.7610999999999991E-3</v>
      </c>
      <c r="F29" s="40">
        <v>5.3457299999999999E-3</v>
      </c>
      <c r="G29" s="40">
        <v>5.813500000000001E-3</v>
      </c>
      <c r="H29" s="40">
        <v>1.15817E-2</v>
      </c>
      <c r="I29" s="40">
        <v>1.070401E-2</v>
      </c>
      <c r="J29" s="72">
        <v>0</v>
      </c>
      <c r="K29" s="42">
        <v>4.71025E-3</v>
      </c>
    </row>
    <row r="30" spans="2:11" x14ac:dyDescent="0.25">
      <c r="B30" s="69" t="s">
        <v>95</v>
      </c>
      <c r="C30" s="40">
        <v>5.1652E-3</v>
      </c>
      <c r="D30" s="40">
        <v>1.5668999999999999E-2</v>
      </c>
      <c r="E30" s="40">
        <v>7.3980699999999996E-3</v>
      </c>
      <c r="F30" s="40">
        <v>3.9269999999999999E-3</v>
      </c>
      <c r="G30" s="40">
        <v>2.5176E-2</v>
      </c>
      <c r="H30" s="40">
        <v>2.6866770000000002E-2</v>
      </c>
      <c r="I30" s="40">
        <v>2.4374E-2</v>
      </c>
      <c r="J30" s="72">
        <v>0.05</v>
      </c>
      <c r="K30" s="42">
        <v>3.4807970000000001E-2</v>
      </c>
    </row>
    <row r="31" spans="2:11" x14ac:dyDescent="0.25">
      <c r="B31" s="69" t="s">
        <v>96</v>
      </c>
      <c r="C31" s="42">
        <v>4.4464162699999976</v>
      </c>
      <c r="D31" s="42">
        <v>5.5185324000000007</v>
      </c>
      <c r="E31" s="42">
        <v>2.8529915500000023</v>
      </c>
      <c r="F31" s="42">
        <v>4.3631550199999998</v>
      </c>
      <c r="G31" s="42">
        <v>4.7963473000000016</v>
      </c>
      <c r="H31" s="42">
        <v>5.0148222199999992</v>
      </c>
      <c r="I31" s="42">
        <v>3.4712742300000001</v>
      </c>
      <c r="J31" s="72">
        <v>1.27</v>
      </c>
      <c r="K31" s="42">
        <v>2.3997151500000005</v>
      </c>
    </row>
    <row r="32" spans="2:11" ht="26.25" x14ac:dyDescent="0.25">
      <c r="B32" s="69" t="s">
        <v>97</v>
      </c>
      <c r="C32" s="42">
        <v>0.27419149999999998</v>
      </c>
      <c r="D32" s="42">
        <v>0.24704522000000001</v>
      </c>
      <c r="E32" s="42">
        <v>0.30504341000000001</v>
      </c>
      <c r="F32" s="42">
        <v>0.21428313000000002</v>
      </c>
      <c r="G32" s="42">
        <v>0.67082190000000008</v>
      </c>
      <c r="H32" s="42">
        <v>0.21326548999999992</v>
      </c>
      <c r="I32" s="42">
        <v>0.28509890000000004</v>
      </c>
      <c r="J32" s="72">
        <v>0.09</v>
      </c>
      <c r="K32" s="42">
        <v>0.35114195000000004</v>
      </c>
    </row>
    <row r="33" spans="2:11" ht="26.25" x14ac:dyDescent="0.25">
      <c r="B33" s="69" t="s">
        <v>98</v>
      </c>
      <c r="C33" s="42">
        <v>0.13197386</v>
      </c>
      <c r="D33" s="42">
        <v>0.35410437999999989</v>
      </c>
      <c r="E33" s="42">
        <v>0.12574183000000003</v>
      </c>
      <c r="F33" s="42">
        <v>0.13923929000000002</v>
      </c>
      <c r="G33" s="42">
        <v>0.25060775000000007</v>
      </c>
      <c r="H33" s="42">
        <v>0.17318541000000001</v>
      </c>
      <c r="I33" s="42">
        <v>0.25362292000000003</v>
      </c>
      <c r="J33" s="72">
        <v>0.68</v>
      </c>
      <c r="K33" s="42">
        <v>9.658275999999999E-2</v>
      </c>
    </row>
    <row r="34" spans="2:11" x14ac:dyDescent="0.25">
      <c r="B34" s="69" t="s">
        <v>99</v>
      </c>
      <c r="C34" s="42">
        <v>0.234676</v>
      </c>
      <c r="D34" s="42">
        <v>9.5779999999999997E-3</v>
      </c>
      <c r="E34" s="42">
        <v>0.20803600000000003</v>
      </c>
      <c r="F34" s="42">
        <v>0.21782299999999999</v>
      </c>
      <c r="G34" s="42">
        <v>0.24944500000000003</v>
      </c>
      <c r="H34" s="42">
        <v>0.25450600000000001</v>
      </c>
      <c r="I34" s="42">
        <v>0.27216299999999999</v>
      </c>
      <c r="J34" s="72">
        <v>0.08</v>
      </c>
      <c r="K34" s="42">
        <v>0.454258</v>
      </c>
    </row>
    <row r="35" spans="2:11" ht="26.25" x14ac:dyDescent="0.25">
      <c r="B35" s="69" t="s">
        <v>100</v>
      </c>
      <c r="C35" s="42">
        <v>3.8225019999999996</v>
      </c>
      <c r="D35" s="42">
        <v>4.1956789999999993</v>
      </c>
      <c r="E35" s="42">
        <v>3.6528109999999998</v>
      </c>
      <c r="F35" s="42">
        <v>4.3234680000000001</v>
      </c>
      <c r="G35" s="42">
        <v>4.3022904999999998</v>
      </c>
      <c r="H35" s="42">
        <v>3.4802821700000002</v>
      </c>
      <c r="I35" s="42">
        <v>3.5757854</v>
      </c>
      <c r="J35" s="72">
        <v>0.04</v>
      </c>
      <c r="K35" s="42">
        <v>4.8864200000000002</v>
      </c>
    </row>
    <row r="36" spans="2:11" ht="26.25" x14ac:dyDescent="0.25">
      <c r="B36" s="69" t="s">
        <v>101</v>
      </c>
      <c r="C36" s="42">
        <v>4.7595850999999989</v>
      </c>
      <c r="D36" s="42">
        <v>4.5618058500000007</v>
      </c>
      <c r="E36" s="42">
        <v>5.0483688400000011</v>
      </c>
      <c r="F36" s="42">
        <v>6.0546660399999999</v>
      </c>
      <c r="G36" s="42">
        <v>3.8912569599999998</v>
      </c>
      <c r="H36" s="42">
        <v>3.72708335</v>
      </c>
      <c r="I36" s="42">
        <v>3.2309942400000002</v>
      </c>
      <c r="J36" s="72">
        <v>0.49</v>
      </c>
      <c r="K36" s="42">
        <v>4.2753514099999999</v>
      </c>
    </row>
    <row r="37" spans="2:11" x14ac:dyDescent="0.25">
      <c r="B37" s="69" t="s">
        <v>102</v>
      </c>
      <c r="C37" s="40">
        <v>5.4251000000000001E-2</v>
      </c>
      <c r="D37" s="40">
        <v>3.9994000000000002E-2</v>
      </c>
      <c r="E37" s="40">
        <v>3.3134999999999998E-2</v>
      </c>
      <c r="F37" s="40">
        <v>9.1987600000000003E-3</v>
      </c>
      <c r="G37" s="40">
        <v>2.7506739999999998E-2</v>
      </c>
      <c r="H37" s="40">
        <v>2.0638029999999998E-2</v>
      </c>
      <c r="I37" s="45">
        <v>4.1382000000000002E-4</v>
      </c>
      <c r="J37" s="72">
        <v>0</v>
      </c>
      <c r="K37" s="42">
        <v>0</v>
      </c>
    </row>
    <row r="38" spans="2:11" x14ac:dyDescent="0.25">
      <c r="B38" s="69" t="s">
        <v>103</v>
      </c>
      <c r="C38" s="42">
        <v>1.1374417999999999</v>
      </c>
      <c r="D38" s="42">
        <v>1.2795584999999998</v>
      </c>
      <c r="E38" s="42">
        <v>1.1632475100000002</v>
      </c>
      <c r="F38" s="42">
        <v>0.43559924999999999</v>
      </c>
      <c r="G38" s="42">
        <v>1.0933190000000002</v>
      </c>
      <c r="H38" s="42">
        <v>0.41147137999999994</v>
      </c>
      <c r="I38" s="42">
        <v>0.99959799999999999</v>
      </c>
      <c r="J38" s="72">
        <v>0.09</v>
      </c>
      <c r="K38" s="42">
        <v>1.10717833</v>
      </c>
    </row>
    <row r="39" spans="2:11" x14ac:dyDescent="0.25">
      <c r="B39" s="69" t="s">
        <v>104</v>
      </c>
      <c r="C39" s="42">
        <v>7.4844243200000014</v>
      </c>
      <c r="D39" s="42">
        <v>9.1467524999999998</v>
      </c>
      <c r="E39" s="42">
        <v>3.6993277999999989</v>
      </c>
      <c r="F39" s="42">
        <v>4.5194234</v>
      </c>
      <c r="G39" s="42">
        <v>5.2581865799999985</v>
      </c>
      <c r="H39" s="42">
        <v>3.8941541000000002</v>
      </c>
      <c r="I39" s="42">
        <v>1.25647204</v>
      </c>
      <c r="J39" s="72">
        <v>0.31</v>
      </c>
      <c r="K39" s="42">
        <v>3.0803101799999997</v>
      </c>
    </row>
    <row r="40" spans="2:11" x14ac:dyDescent="0.25">
      <c r="B40" s="69" t="s">
        <v>105</v>
      </c>
      <c r="C40" s="42">
        <v>3.7886888999999999</v>
      </c>
      <c r="D40" s="42">
        <v>3.8875375499999993</v>
      </c>
      <c r="E40" s="42">
        <v>3.5844292500000003</v>
      </c>
      <c r="F40" s="42">
        <v>3.4629904600000003</v>
      </c>
      <c r="G40" s="42">
        <v>3.7536860699999997</v>
      </c>
      <c r="H40" s="42">
        <v>2.6622258599999999</v>
      </c>
      <c r="I40" s="42">
        <v>2.3197183999999997</v>
      </c>
      <c r="J40" s="72">
        <f>10.84+0.66</f>
        <v>11.5</v>
      </c>
      <c r="K40" s="42">
        <v>4.0702653900000003</v>
      </c>
    </row>
    <row r="41" spans="2:11" x14ac:dyDescent="0.25">
      <c r="B41" s="69" t="s">
        <v>106</v>
      </c>
      <c r="C41" s="40">
        <v>0.49874300000000005</v>
      </c>
      <c r="D41" s="40">
        <v>0.36448700000000001</v>
      </c>
      <c r="E41" s="40">
        <v>0.42324999999999996</v>
      </c>
      <c r="F41" s="40">
        <v>4.2480999999999998E-2</v>
      </c>
      <c r="G41" s="40">
        <v>3.6999999999999998E-2</v>
      </c>
      <c r="H41" s="42">
        <v>0</v>
      </c>
      <c r="I41" s="42">
        <v>0</v>
      </c>
      <c r="J41" s="72">
        <v>0.01</v>
      </c>
      <c r="K41" s="42">
        <v>9.7802639999999996E-2</v>
      </c>
    </row>
    <row r="42" spans="2:11" ht="26.25" x14ac:dyDescent="0.25">
      <c r="B42" s="69" t="s">
        <v>107</v>
      </c>
      <c r="C42" s="40">
        <v>0.63716884000000007</v>
      </c>
      <c r="D42" s="40">
        <v>0.10088094000000002</v>
      </c>
      <c r="E42" s="40">
        <v>0.11945174</v>
      </c>
      <c r="F42" s="40">
        <v>0.19649620000000001</v>
      </c>
      <c r="G42" s="40">
        <v>9.9856799999999996E-2</v>
      </c>
      <c r="H42" s="40">
        <v>7.6076199999999997E-2</v>
      </c>
      <c r="I42" s="40">
        <v>0.1701617</v>
      </c>
      <c r="J42" s="72">
        <v>0</v>
      </c>
      <c r="K42" s="42">
        <v>0.21588175000000001</v>
      </c>
    </row>
    <row r="43" spans="2:11" x14ac:dyDescent="0.25">
      <c r="B43" s="69" t="s">
        <v>108</v>
      </c>
      <c r="C43" s="40">
        <v>0.20786900999999999</v>
      </c>
      <c r="D43" s="45">
        <v>1.05101E-3</v>
      </c>
      <c r="E43" s="45">
        <v>5.0100000000000005E-5</v>
      </c>
      <c r="F43" s="45">
        <v>5.0100000000000005E-5</v>
      </c>
      <c r="G43" s="45">
        <v>5.0010000000000004E-5</v>
      </c>
      <c r="H43" s="45">
        <v>5.0000000000000002E-5</v>
      </c>
      <c r="I43" s="45">
        <v>5.0099999999999998E-5</v>
      </c>
      <c r="J43" s="72">
        <v>0</v>
      </c>
      <c r="K43" s="42">
        <v>5.0000000000000002E-5</v>
      </c>
    </row>
    <row r="44" spans="2:11" ht="26.25" x14ac:dyDescent="0.25">
      <c r="B44" s="69" t="s">
        <v>109</v>
      </c>
      <c r="C44" s="40">
        <v>9.2739999999999993E-3</v>
      </c>
      <c r="D44" s="40">
        <v>1.098E-3</v>
      </c>
      <c r="E44" s="40">
        <v>7.4700000000000005E-4</v>
      </c>
      <c r="F44" s="40">
        <v>3.7430000000000002E-3</v>
      </c>
      <c r="G44" s="40">
        <v>3.4987499999999997E-3</v>
      </c>
      <c r="H44" s="40">
        <v>5.8699999999999996E-4</v>
      </c>
      <c r="I44" s="40">
        <v>2.3500000000000001E-3</v>
      </c>
      <c r="J44" s="73">
        <v>2E-3</v>
      </c>
      <c r="K44" s="42">
        <v>4.4520000000000002E-3</v>
      </c>
    </row>
    <row r="45" spans="2:11" x14ac:dyDescent="0.25">
      <c r="B45" s="69" t="s">
        <v>110</v>
      </c>
      <c r="C45" s="40">
        <v>0.12286699999999999</v>
      </c>
      <c r="D45" s="40">
        <v>5.8040999999999995E-2</v>
      </c>
      <c r="E45" s="40">
        <v>9.3376000000000001E-2</v>
      </c>
      <c r="F45" s="40">
        <v>9.392325E-2</v>
      </c>
      <c r="G45" s="40">
        <v>0.11508969999999999</v>
      </c>
      <c r="H45" s="40">
        <v>0.15608665000000002</v>
      </c>
      <c r="I45" s="40">
        <v>0.1459512</v>
      </c>
      <c r="J45" s="72">
        <v>0.01</v>
      </c>
      <c r="K45" s="42">
        <v>0.13225454</v>
      </c>
    </row>
    <row r="46" spans="2:11" ht="26.25" x14ac:dyDescent="0.25">
      <c r="B46" s="69" t="s">
        <v>111</v>
      </c>
      <c r="C46" s="42">
        <v>12.893325010000009</v>
      </c>
      <c r="D46" s="42">
        <v>0.90149869999999976</v>
      </c>
      <c r="E46" s="42">
        <v>0.84729162000000002</v>
      </c>
      <c r="F46" s="42">
        <v>0.72639845999999963</v>
      </c>
      <c r="G46" s="42">
        <v>0.94148635999999997</v>
      </c>
      <c r="H46" s="42">
        <v>0.79545468999999991</v>
      </c>
      <c r="I46" s="42">
        <v>0.72692893000000003</v>
      </c>
      <c r="J46" s="72">
        <v>0.13</v>
      </c>
      <c r="K46" s="42">
        <v>22.287044940000001</v>
      </c>
    </row>
    <row r="47" spans="2:11" x14ac:dyDescent="0.25">
      <c r="B47" s="69" t="s">
        <v>112</v>
      </c>
      <c r="C47" s="45">
        <v>1.0026E-3</v>
      </c>
      <c r="D47" s="45">
        <v>1.8000999999999998E-3</v>
      </c>
      <c r="E47" s="45">
        <v>3.9781999999999994E-3</v>
      </c>
      <c r="F47" s="45">
        <v>6.9040000000000004E-3</v>
      </c>
      <c r="G47" s="45">
        <v>1.85E-4</v>
      </c>
      <c r="H47" s="45">
        <v>8.1000000000000004E-5</v>
      </c>
      <c r="I47" s="45">
        <v>1.1946999999999999E-4</v>
      </c>
      <c r="J47" s="72">
        <v>0</v>
      </c>
      <c r="K47" s="42">
        <v>4.3999999999999999E-5</v>
      </c>
    </row>
    <row r="48" spans="2:11" ht="26.25" x14ac:dyDescent="0.25">
      <c r="B48" s="69" t="s">
        <v>113</v>
      </c>
      <c r="C48" s="42">
        <v>1.1588275200000002</v>
      </c>
      <c r="D48" s="42">
        <v>1.3244746299999997</v>
      </c>
      <c r="E48" s="42">
        <v>0.63314376000000028</v>
      </c>
      <c r="F48" s="42">
        <v>1.0848913699999998</v>
      </c>
      <c r="G48" s="42">
        <v>0.97701819999999973</v>
      </c>
      <c r="H48" s="42">
        <v>0.88872887999999983</v>
      </c>
      <c r="I48" s="42">
        <v>0.49670570000000003</v>
      </c>
      <c r="J48" s="72">
        <v>0.06</v>
      </c>
      <c r="K48" s="42">
        <v>0.6054675599999999</v>
      </c>
    </row>
    <row r="49" spans="2:11" ht="39" x14ac:dyDescent="0.25">
      <c r="B49" s="69" t="s">
        <v>114</v>
      </c>
      <c r="C49" s="40">
        <v>2.83366E-2</v>
      </c>
      <c r="D49" s="40">
        <v>1.106E-2</v>
      </c>
      <c r="E49" s="40">
        <v>0.833256</v>
      </c>
      <c r="F49" s="40">
        <v>1.6611999999999998E-2</v>
      </c>
      <c r="G49" s="40">
        <v>1.5065000000000002E-2</v>
      </c>
      <c r="H49" s="40">
        <v>1.8484E-3</v>
      </c>
      <c r="I49" s="40">
        <v>5.0163999999999999E-3</v>
      </c>
      <c r="J49" s="72">
        <v>0</v>
      </c>
      <c r="K49" s="42">
        <v>6.6959999999999997E-3</v>
      </c>
    </row>
    <row r="50" spans="2:11" ht="39" x14ac:dyDescent="0.25">
      <c r="B50" s="69" t="s">
        <v>115</v>
      </c>
      <c r="C50" s="40">
        <v>6.894E-3</v>
      </c>
      <c r="D50" s="40">
        <v>8.9395000000000013E-3</v>
      </c>
      <c r="E50" s="40">
        <v>1.1268E-2</v>
      </c>
      <c r="F50" s="40">
        <v>8.9820000000000004E-3</v>
      </c>
      <c r="G50" s="40">
        <v>1.2078999999999999E-2</v>
      </c>
      <c r="H50" s="40">
        <v>1.0662000000000001E-2</v>
      </c>
      <c r="I50" s="40">
        <v>6.3829999999999998E-3</v>
      </c>
      <c r="J50" s="72">
        <v>0</v>
      </c>
      <c r="K50" s="42">
        <v>1.1004E-2</v>
      </c>
    </row>
    <row r="51" spans="2:11" ht="26.25" x14ac:dyDescent="0.25">
      <c r="B51" s="69" t="s">
        <v>116</v>
      </c>
      <c r="C51" s="40">
        <v>5.3469030000000001E-2</v>
      </c>
      <c r="D51" s="40">
        <v>5.453609999999999E-2</v>
      </c>
      <c r="E51" s="40">
        <v>4.0228E-2</v>
      </c>
      <c r="F51" s="40">
        <v>2.9130300000000005E-2</v>
      </c>
      <c r="G51" s="40">
        <v>3.1741700000000005E-2</v>
      </c>
      <c r="H51" s="40">
        <v>3.1636000000000004E-2</v>
      </c>
      <c r="I51" s="40">
        <v>2.1144549999999998E-2</v>
      </c>
      <c r="J51" s="72">
        <v>0.01</v>
      </c>
      <c r="K51" s="42">
        <v>3.2035000000000001E-2</v>
      </c>
    </row>
    <row r="52" spans="2:11" ht="26.25" x14ac:dyDescent="0.25">
      <c r="B52" s="69" t="s">
        <v>117</v>
      </c>
      <c r="C52" s="40">
        <v>3.6570500000000006E-2</v>
      </c>
      <c r="D52" s="40">
        <v>6.0729999999999992E-2</v>
      </c>
      <c r="E52" s="40">
        <v>3.0068299999999999E-2</v>
      </c>
      <c r="F52" s="40">
        <v>2.4861799999999996E-2</v>
      </c>
      <c r="G52" s="40">
        <v>2.6933849999999999E-2</v>
      </c>
      <c r="H52" s="40">
        <v>2.8108849999999998E-2</v>
      </c>
      <c r="I52" s="40">
        <v>2.3972159999999999E-2</v>
      </c>
      <c r="J52" s="72">
        <v>0</v>
      </c>
      <c r="K52" s="42">
        <v>2.5664559999999996E-2</v>
      </c>
    </row>
    <row r="53" spans="2:11" x14ac:dyDescent="0.25">
      <c r="B53" s="69" t="s">
        <v>118</v>
      </c>
      <c r="C53" s="40">
        <v>1.4476979999999999E-2</v>
      </c>
      <c r="D53" s="40">
        <v>1.3802999999999998E-2</v>
      </c>
      <c r="E53" s="40">
        <v>5.7080000000000004E-3</v>
      </c>
      <c r="F53" s="40">
        <v>4.5215900000000007E-3</v>
      </c>
      <c r="G53" s="40">
        <v>1.936E-3</v>
      </c>
      <c r="H53" s="40">
        <v>1.4069999999999998E-3</v>
      </c>
      <c r="I53" s="40">
        <v>1.08E-3</v>
      </c>
      <c r="J53" s="72">
        <v>0</v>
      </c>
      <c r="K53" s="42">
        <v>3.1E-4</v>
      </c>
    </row>
    <row r="54" spans="2:11" x14ac:dyDescent="0.25">
      <c r="B54" s="69" t="s">
        <v>119</v>
      </c>
      <c r="C54" s="40">
        <v>3.5930300011399997E-2</v>
      </c>
      <c r="D54" s="40">
        <v>3.6119539999999992E-2</v>
      </c>
      <c r="E54" s="40">
        <v>4.1366520000000004E-2</v>
      </c>
      <c r="F54" s="40">
        <v>1.4407379999999992E-2</v>
      </c>
      <c r="G54" s="40">
        <v>1.1540830000000005E-2</v>
      </c>
      <c r="H54" s="40">
        <v>8.6695000000000001E-3</v>
      </c>
      <c r="I54" s="40">
        <v>7.9244999999999993E-3</v>
      </c>
      <c r="J54" s="72">
        <v>0</v>
      </c>
      <c r="K54" s="42">
        <v>1.5027E-2</v>
      </c>
    </row>
    <row r="55" spans="2:11" ht="47.1" customHeight="1" x14ac:dyDescent="0.25">
      <c r="B55" s="75" t="s">
        <v>120</v>
      </c>
      <c r="C55" s="40">
        <v>7.4627000000000013E-2</v>
      </c>
      <c r="D55" s="40">
        <v>9.7238999999999992E-2</v>
      </c>
      <c r="E55" s="40">
        <v>9.1002E-2</v>
      </c>
      <c r="F55" s="40">
        <v>9.5228500000000021E-2</v>
      </c>
      <c r="G55" s="40">
        <v>9.3947780000000009E-2</v>
      </c>
      <c r="H55" s="40">
        <v>6.53783E-2</v>
      </c>
      <c r="I55" s="40">
        <v>4.8436660000000006E-2</v>
      </c>
      <c r="J55" s="72">
        <v>0</v>
      </c>
      <c r="K55" s="42">
        <v>4.3505599999999998E-2</v>
      </c>
    </row>
    <row r="56" spans="2:11" ht="26.25" x14ac:dyDescent="0.25">
      <c r="B56" s="69" t="s">
        <v>121</v>
      </c>
      <c r="C56" s="65">
        <v>1.0606700000000002E-2</v>
      </c>
      <c r="D56" s="65">
        <v>7.6587000000000009E-3</v>
      </c>
      <c r="E56" s="65">
        <v>1.4263E-2</v>
      </c>
      <c r="F56" s="65">
        <v>1.9753499999999998E-3</v>
      </c>
      <c r="G56" s="65">
        <v>3.3408000000000001E-3</v>
      </c>
      <c r="H56" s="65">
        <v>2.1789499999999998E-3</v>
      </c>
      <c r="I56" s="65">
        <v>1.09881E-3</v>
      </c>
      <c r="J56" s="72">
        <v>0</v>
      </c>
      <c r="K56" s="42">
        <v>0.96182194999999993</v>
      </c>
    </row>
    <row r="57" spans="2:11" x14ac:dyDescent="0.25">
      <c r="B57" s="69" t="s">
        <v>122</v>
      </c>
      <c r="C57" s="65">
        <v>2.4015E-3</v>
      </c>
      <c r="D57" s="65">
        <v>3.3697499999999998E-2</v>
      </c>
      <c r="E57" s="65">
        <v>3.3605000000000002E-3</v>
      </c>
      <c r="F57" s="65">
        <v>2.1185000000000002E-3</v>
      </c>
      <c r="G57" s="65">
        <v>5.3600000000000002E-4</v>
      </c>
      <c r="H57" s="65">
        <v>1.4480000000000001E-3</v>
      </c>
      <c r="I57" s="65">
        <v>8.2096000000000003E-4</v>
      </c>
      <c r="J57" s="72">
        <v>0</v>
      </c>
      <c r="K57" s="42">
        <v>2.1347600000000003E-3</v>
      </c>
    </row>
    <row r="58" spans="2:11" ht="26.25" x14ac:dyDescent="0.25">
      <c r="B58" s="69" t="s">
        <v>123</v>
      </c>
      <c r="C58" s="65">
        <v>5.1301000000000012E-3</v>
      </c>
      <c r="D58" s="65">
        <v>3.7141399999999999E-3</v>
      </c>
      <c r="E58" s="65">
        <v>3.9367200000000003E-3</v>
      </c>
      <c r="F58" s="65">
        <v>3.4216000000000003E-3</v>
      </c>
      <c r="G58" s="65">
        <v>4.4761999999999996E-3</v>
      </c>
      <c r="H58" s="65">
        <v>4.6064999999999995E-3</v>
      </c>
      <c r="I58" s="65">
        <v>1.7291500000000001E-2</v>
      </c>
      <c r="J58" s="72">
        <v>0</v>
      </c>
      <c r="K58" s="42">
        <v>1.8414799999999999E-2</v>
      </c>
    </row>
    <row r="59" spans="2:11" ht="26.25" x14ac:dyDescent="0.25">
      <c r="B59" s="69" t="s">
        <v>124</v>
      </c>
      <c r="C59" s="42">
        <v>48.429296100000002</v>
      </c>
      <c r="D59" s="42">
        <v>49.700160690000011</v>
      </c>
      <c r="E59" s="42">
        <v>135.72330129999997</v>
      </c>
      <c r="F59" s="42">
        <v>51.481567139999996</v>
      </c>
      <c r="G59" s="42">
        <v>49.241949350000006</v>
      </c>
      <c r="H59" s="42">
        <v>50.738843000000003</v>
      </c>
      <c r="I59" s="42">
        <v>47.482844289999996</v>
      </c>
      <c r="J59" s="72">
        <v>21.8</v>
      </c>
      <c r="K59" s="42">
        <v>48.398046999999998</v>
      </c>
    </row>
    <row r="60" spans="2:11" ht="39" x14ac:dyDescent="0.25">
      <c r="B60" s="69" t="s">
        <v>125</v>
      </c>
      <c r="C60" s="42">
        <v>1.09771475</v>
      </c>
      <c r="D60" s="42">
        <v>0.88239179999999995</v>
      </c>
      <c r="E60" s="42">
        <v>1.2590085500000001</v>
      </c>
      <c r="F60" s="42">
        <v>1.3009113700000001</v>
      </c>
      <c r="G60" s="42">
        <v>1.32344968</v>
      </c>
      <c r="H60" s="42">
        <v>1.2412346000000001</v>
      </c>
      <c r="I60" s="42">
        <v>1.5701183999999999</v>
      </c>
      <c r="J60" s="72">
        <v>0.62</v>
      </c>
      <c r="K60" s="42">
        <v>1.849308</v>
      </c>
    </row>
    <row r="61" spans="2:11" x14ac:dyDescent="0.25">
      <c r="B61" s="69" t="s">
        <v>126</v>
      </c>
      <c r="C61" s="42">
        <v>6.8842595600000003</v>
      </c>
      <c r="D61" s="42">
        <v>6.2538143699999997</v>
      </c>
      <c r="E61" s="42">
        <v>5.3741149000000012</v>
      </c>
      <c r="F61" s="42">
        <v>5.8166322599999978</v>
      </c>
      <c r="G61" s="42">
        <v>5.8286273900000003</v>
      </c>
      <c r="H61" s="42">
        <v>5.7995404200000014</v>
      </c>
      <c r="I61" s="42">
        <v>5.3588480999999994</v>
      </c>
      <c r="J61" s="72">
        <v>0</v>
      </c>
      <c r="K61" s="42">
        <v>5.9788878999999993</v>
      </c>
    </row>
    <row r="62" spans="2:11" x14ac:dyDescent="0.25">
      <c r="B62" s="69" t="s">
        <v>127</v>
      </c>
      <c r="C62" s="42">
        <v>0.25048760000000003</v>
      </c>
      <c r="D62" s="42">
        <v>0.19515786999999996</v>
      </c>
      <c r="E62" s="42">
        <v>0.25764695999999992</v>
      </c>
      <c r="F62" s="42">
        <v>0.17673748999999989</v>
      </c>
      <c r="G62" s="42">
        <v>0.17615890999999995</v>
      </c>
      <c r="H62" s="42">
        <v>0.14233505999999999</v>
      </c>
      <c r="I62" s="42">
        <v>0.12665947</v>
      </c>
      <c r="J62" s="72">
        <v>1.84</v>
      </c>
      <c r="K62" s="42">
        <v>0.15257182999999999</v>
      </c>
    </row>
    <row r="63" spans="2:11" ht="25.5" x14ac:dyDescent="0.25">
      <c r="B63" s="75" t="s">
        <v>128</v>
      </c>
      <c r="C63" s="40">
        <v>2.7980000000000001E-3</v>
      </c>
      <c r="D63" s="40">
        <v>2.2140000000000003E-3</v>
      </c>
      <c r="E63" s="40">
        <v>2.9709999999999997E-3</v>
      </c>
      <c r="F63" s="40">
        <v>4.0804999999999999E-3</v>
      </c>
      <c r="G63" s="40">
        <v>5.0397999999999997E-3</v>
      </c>
      <c r="H63" s="40">
        <v>3.6960000000000001E-3</v>
      </c>
      <c r="I63" s="40">
        <v>4.8503000000000001E-3</v>
      </c>
      <c r="J63" s="72">
        <v>0</v>
      </c>
      <c r="K63" s="42">
        <v>5.4008999999999993E-3</v>
      </c>
    </row>
    <row r="64" spans="2:11" x14ac:dyDescent="0.25">
      <c r="B64" s="69" t="s">
        <v>129</v>
      </c>
      <c r="C64" s="42">
        <v>2.617386E-2</v>
      </c>
      <c r="D64" s="42">
        <v>0.19865426</v>
      </c>
      <c r="E64" s="42">
        <v>0.77105660000000009</v>
      </c>
      <c r="F64" s="42">
        <v>7.3300499999999959E-3</v>
      </c>
      <c r="G64" s="42">
        <v>1.6607909999999993E-2</v>
      </c>
      <c r="H64" s="42">
        <v>9.7138699999999994E-3</v>
      </c>
      <c r="I64" s="42">
        <v>2.1285099999999998E-2</v>
      </c>
      <c r="J64" s="72">
        <v>0</v>
      </c>
      <c r="K64" s="42">
        <v>1.1034100000000008E-2</v>
      </c>
    </row>
    <row r="65" spans="2:11" ht="26.25" x14ac:dyDescent="0.25">
      <c r="B65" s="69" t="s">
        <v>130</v>
      </c>
      <c r="C65" s="42">
        <v>1.2027169999999998E-2</v>
      </c>
      <c r="D65" s="42">
        <v>1.2413459999999998E-2</v>
      </c>
      <c r="E65" s="42">
        <v>9.4048799999999974E-3</v>
      </c>
      <c r="F65" s="42">
        <v>2.7793774399999998</v>
      </c>
      <c r="G65" s="42">
        <v>0.13050543000000001</v>
      </c>
      <c r="H65" s="42">
        <v>11.16107278</v>
      </c>
      <c r="I65" s="42">
        <v>4.6683880999999996</v>
      </c>
      <c r="J65" s="72">
        <v>8.1300000000000008</v>
      </c>
      <c r="K65" s="42">
        <v>10.54145106</v>
      </c>
    </row>
    <row r="66" spans="2:11" x14ac:dyDescent="0.25">
      <c r="B66" s="69" t="s">
        <v>131</v>
      </c>
      <c r="C66" s="42">
        <v>3.1599999999999998E-4</v>
      </c>
      <c r="D66" s="42">
        <v>1.7000000000000001E-4</v>
      </c>
      <c r="E66" s="42">
        <v>1.7000000000000001E-4</v>
      </c>
      <c r="F66" s="42">
        <v>1.85E-4</v>
      </c>
      <c r="G66" s="42">
        <v>1.85E-4</v>
      </c>
      <c r="H66" s="42">
        <v>1.85E-4</v>
      </c>
      <c r="I66" s="42">
        <v>9.9999999999999995E-7</v>
      </c>
      <c r="J66" s="72">
        <v>0</v>
      </c>
      <c r="K66" s="42">
        <v>9.9999999999999995E-7</v>
      </c>
    </row>
    <row r="67" spans="2:11" ht="26.25" x14ac:dyDescent="0.25">
      <c r="B67" s="69" t="s">
        <v>132</v>
      </c>
      <c r="C67" s="42">
        <v>0.75215460999999995</v>
      </c>
      <c r="D67" s="42">
        <v>3.3833084500000012</v>
      </c>
      <c r="E67" s="42">
        <v>1.4033670099999995</v>
      </c>
      <c r="F67" s="42">
        <v>1.1536450899999995</v>
      </c>
      <c r="G67" s="42">
        <v>1.4174504599999997</v>
      </c>
      <c r="H67" s="42">
        <v>1.1599098300000001</v>
      </c>
      <c r="I67" s="42">
        <v>0.99722188</v>
      </c>
      <c r="J67" s="72">
        <v>0.11</v>
      </c>
      <c r="K67" s="42">
        <v>1.2299287799999998</v>
      </c>
    </row>
    <row r="68" spans="2:11" ht="26.25" x14ac:dyDescent="0.25">
      <c r="B68" s="69" t="s">
        <v>133</v>
      </c>
      <c r="C68" s="42">
        <v>18.678879509999994</v>
      </c>
      <c r="D68" s="42">
        <v>8.1840374800000006</v>
      </c>
      <c r="E68" s="42">
        <v>8.7846046199999979</v>
      </c>
      <c r="F68" s="42">
        <v>8.2361722000000004</v>
      </c>
      <c r="G68" s="42">
        <v>8.6680700700000024</v>
      </c>
      <c r="H68" s="42">
        <v>7.61546813</v>
      </c>
      <c r="I68" s="42">
        <v>8.1972191100000007</v>
      </c>
      <c r="J68" s="72">
        <v>0.31</v>
      </c>
      <c r="K68" s="42">
        <v>5.6969481699999998</v>
      </c>
    </row>
    <row r="69" spans="2:11" x14ac:dyDescent="0.25">
      <c r="B69" s="69" t="s">
        <v>134</v>
      </c>
      <c r="C69" s="42">
        <v>1.9718451999999997</v>
      </c>
      <c r="D69" s="42">
        <v>2.1095090000000001</v>
      </c>
      <c r="E69" s="42">
        <v>2.2546059999999994</v>
      </c>
      <c r="F69" s="42">
        <v>1.0790114000000002</v>
      </c>
      <c r="G69" s="42">
        <v>0.32530680000000001</v>
      </c>
      <c r="H69" s="42">
        <v>0.35569139999999999</v>
      </c>
      <c r="I69" s="42">
        <v>0.36418679999999998</v>
      </c>
      <c r="J69" s="72">
        <v>0.01</v>
      </c>
      <c r="K69" s="42">
        <v>1.6082190000000001</v>
      </c>
    </row>
    <row r="70" spans="2:11" ht="26.25" x14ac:dyDescent="0.25">
      <c r="B70" s="69" t="s">
        <v>135</v>
      </c>
      <c r="C70" s="45">
        <v>1.0859999999999999E-3</v>
      </c>
      <c r="D70" s="45">
        <v>2.4819999999999998E-3</v>
      </c>
      <c r="E70" s="45">
        <v>5.1500000000000005E-4</v>
      </c>
      <c r="F70" s="45">
        <v>3.6499999999999998E-4</v>
      </c>
      <c r="G70" s="72">
        <v>0</v>
      </c>
      <c r="H70" s="72">
        <v>0</v>
      </c>
      <c r="I70" s="72">
        <v>0</v>
      </c>
      <c r="J70" s="72">
        <v>0</v>
      </c>
      <c r="K70" s="42">
        <v>1.3899999999999999E-4</v>
      </c>
    </row>
    <row r="71" spans="2:11" ht="26.25" x14ac:dyDescent="0.25">
      <c r="B71" s="69" t="s">
        <v>136</v>
      </c>
      <c r="C71" s="42">
        <v>2.85626E-2</v>
      </c>
      <c r="D71" s="42">
        <v>8.7447000000000011E-3</v>
      </c>
      <c r="E71" s="42">
        <v>7.0462000000000007E-3</v>
      </c>
      <c r="F71" s="42">
        <v>0.37154712000000006</v>
      </c>
      <c r="G71" s="42">
        <v>0.37179922000000004</v>
      </c>
      <c r="H71" s="42">
        <v>0.42176343000000005</v>
      </c>
      <c r="I71" s="42">
        <v>0.60269260999999996</v>
      </c>
      <c r="J71" s="72">
        <v>0.5</v>
      </c>
      <c r="K71" s="42">
        <v>0.48325760000000012</v>
      </c>
    </row>
    <row r="72" spans="2:11" ht="26.25" x14ac:dyDescent="0.25">
      <c r="B72" s="69" t="s">
        <v>137</v>
      </c>
      <c r="C72" s="42">
        <v>5.6233989999999998E-2</v>
      </c>
      <c r="D72" s="42">
        <v>2.8917629999999996E-2</v>
      </c>
      <c r="E72" s="42">
        <v>2.8566769999999998E-2</v>
      </c>
      <c r="F72" s="42">
        <v>5.9678720000000011E-2</v>
      </c>
      <c r="G72" s="42">
        <v>6.1701209999999992E-2</v>
      </c>
      <c r="H72" s="42">
        <v>5.3727669999999998E-2</v>
      </c>
      <c r="I72" s="42">
        <v>4.8392999999999999E-2</v>
      </c>
      <c r="J72" s="72">
        <v>0.01</v>
      </c>
      <c r="K72" s="42">
        <v>4.8768089999999993E-2</v>
      </c>
    </row>
    <row r="73" spans="2:11" ht="26.25" x14ac:dyDescent="0.25">
      <c r="B73" s="69" t="s">
        <v>138</v>
      </c>
      <c r="C73" s="42">
        <v>0.55613983000000011</v>
      </c>
      <c r="D73" s="42">
        <v>0.56404788999999977</v>
      </c>
      <c r="E73" s="42">
        <v>0.62461540000000026</v>
      </c>
      <c r="F73" s="42">
        <v>0.8725141700000002</v>
      </c>
      <c r="G73" s="42">
        <v>0.76935637999999973</v>
      </c>
      <c r="H73" s="42">
        <v>0.70978347000000008</v>
      </c>
      <c r="I73" s="42">
        <v>0.57348255000000004</v>
      </c>
      <c r="J73" s="72">
        <v>0.12</v>
      </c>
      <c r="K73" s="42">
        <v>0.88376194000000008</v>
      </c>
    </row>
    <row r="74" spans="2:11" x14ac:dyDescent="0.25">
      <c r="B74" s="69" t="s">
        <v>139</v>
      </c>
      <c r="C74" s="42">
        <v>13.22867879</v>
      </c>
      <c r="D74" s="42">
        <v>11.845690769999997</v>
      </c>
      <c r="E74" s="42">
        <v>10.071074949999998</v>
      </c>
      <c r="F74" s="42">
        <v>7.1510311499999899</v>
      </c>
      <c r="G74" s="42">
        <v>1.4441421100000003</v>
      </c>
      <c r="H74" s="42">
        <v>1.5315771399999998</v>
      </c>
      <c r="I74" s="42">
        <v>1.98233997</v>
      </c>
      <c r="J74" s="72">
        <v>2.77</v>
      </c>
      <c r="K74" s="42">
        <v>3.2718182400000004</v>
      </c>
    </row>
    <row r="75" spans="2:11" x14ac:dyDescent="0.25">
      <c r="B75" s="69" t="s">
        <v>140</v>
      </c>
      <c r="C75" s="42">
        <v>0.25803399999999999</v>
      </c>
      <c r="D75" s="42">
        <v>0.39051800000000003</v>
      </c>
      <c r="E75" s="42">
        <v>0.26378099999999999</v>
      </c>
      <c r="F75" s="42">
        <v>0.43809899999999996</v>
      </c>
      <c r="G75" s="42">
        <v>0.46593699999999993</v>
      </c>
      <c r="H75" s="42">
        <v>0.330816</v>
      </c>
      <c r="I75" s="42">
        <v>1.16913E-2</v>
      </c>
      <c r="J75" s="72">
        <v>0.32</v>
      </c>
      <c r="K75" s="42">
        <v>0.31830962000000002</v>
      </c>
    </row>
    <row r="76" spans="2:11" ht="39" x14ac:dyDescent="0.25">
      <c r="B76" s="69" t="s">
        <v>141</v>
      </c>
      <c r="C76" s="42">
        <v>1.0862733600000003</v>
      </c>
      <c r="D76" s="42">
        <v>0.71421234000000011</v>
      </c>
      <c r="E76" s="42">
        <v>0.69065013000000053</v>
      </c>
      <c r="F76" s="42">
        <v>0.87225390999999985</v>
      </c>
      <c r="G76" s="42">
        <v>0.81307842000000019</v>
      </c>
      <c r="H76" s="42">
        <v>0.88475297999999991</v>
      </c>
      <c r="I76" s="42">
        <v>1.17292252</v>
      </c>
      <c r="J76" s="72">
        <v>0.23</v>
      </c>
      <c r="K76" s="42">
        <v>1.10588401</v>
      </c>
    </row>
    <row r="77" spans="2:11" x14ac:dyDescent="0.25">
      <c r="B77" s="69" t="s">
        <v>142</v>
      </c>
      <c r="C77" s="42">
        <v>2.4804E-2</v>
      </c>
      <c r="D77" s="42">
        <v>1.8684240000000001E-2</v>
      </c>
      <c r="E77" s="42">
        <v>1.9744000000000001E-2</v>
      </c>
      <c r="F77" s="42">
        <v>2.2876999999999998E-2</v>
      </c>
      <c r="G77" s="42">
        <v>2.1999999999999999E-2</v>
      </c>
      <c r="H77" s="42">
        <v>3.5000000000000003E-2</v>
      </c>
      <c r="I77" s="42">
        <v>4.2000000000000003E-2</v>
      </c>
      <c r="J77" s="72">
        <v>0</v>
      </c>
      <c r="K77" s="42">
        <v>4.6380999999999999E-2</v>
      </c>
    </row>
    <row r="78" spans="2:11" x14ac:dyDescent="0.25">
      <c r="B78" s="69" t="s">
        <v>143</v>
      </c>
      <c r="C78" s="42">
        <v>7.8871999999999987E-3</v>
      </c>
      <c r="D78" s="42">
        <v>4.5309999999999994E-3</v>
      </c>
      <c r="E78" s="42">
        <v>7.1392500000000006E-3</v>
      </c>
      <c r="F78" s="42">
        <v>0.55472299999999997</v>
      </c>
      <c r="G78" s="42">
        <v>0.15509178999999998</v>
      </c>
      <c r="H78" s="42">
        <v>0.145761</v>
      </c>
      <c r="I78" s="42">
        <v>4.5318999999999993E-3</v>
      </c>
      <c r="J78" s="72">
        <v>0</v>
      </c>
      <c r="K78" s="42">
        <v>1.2096000000000001E-2</v>
      </c>
    </row>
    <row r="79" spans="2:11" ht="26.25" x14ac:dyDescent="0.25">
      <c r="B79" s="69" t="s">
        <v>144</v>
      </c>
      <c r="C79" s="42">
        <v>0.26305194000000004</v>
      </c>
      <c r="D79" s="42">
        <v>0.25541228999999993</v>
      </c>
      <c r="E79" s="42">
        <v>9.8983560000000012E-2</v>
      </c>
      <c r="F79" s="42">
        <v>0.24080575999999992</v>
      </c>
      <c r="G79" s="42">
        <v>0.28072563999999994</v>
      </c>
      <c r="H79" s="42">
        <v>0.25756620000000002</v>
      </c>
      <c r="I79" s="42">
        <v>0.22983520000000002</v>
      </c>
      <c r="J79" s="72">
        <v>0.18</v>
      </c>
      <c r="K79" s="42">
        <v>0.26956985999999999</v>
      </c>
    </row>
    <row r="80" spans="2:11" x14ac:dyDescent="0.25">
      <c r="B80" s="69" t="s">
        <v>145</v>
      </c>
      <c r="C80" s="42">
        <v>0.13884960000000005</v>
      </c>
      <c r="D80" s="42">
        <v>0.14476700999999997</v>
      </c>
      <c r="E80" s="42">
        <v>0.15408195999999999</v>
      </c>
      <c r="F80" s="42">
        <v>0.20951639000000002</v>
      </c>
      <c r="G80" s="42">
        <v>0.15575821000000009</v>
      </c>
      <c r="H80" s="42">
        <v>0.12385377999999998</v>
      </c>
      <c r="I80" s="42">
        <v>0.12012753999999999</v>
      </c>
      <c r="J80" s="72">
        <v>0.01</v>
      </c>
      <c r="K80" s="42">
        <v>0.1587596</v>
      </c>
    </row>
    <row r="81" spans="2:11" x14ac:dyDescent="0.25">
      <c r="B81" s="69" t="s">
        <v>146</v>
      </c>
      <c r="C81" s="42">
        <v>0.45690528999999991</v>
      </c>
      <c r="D81" s="42">
        <v>0.59123153999999967</v>
      </c>
      <c r="E81" s="42">
        <v>0.48531721999999994</v>
      </c>
      <c r="F81" s="42">
        <v>0.54330061000000007</v>
      </c>
      <c r="G81" s="42">
        <v>0.62612577999999974</v>
      </c>
      <c r="H81" s="42">
        <v>0.38636197999999999</v>
      </c>
      <c r="I81" s="42">
        <v>0.37388965999999996</v>
      </c>
      <c r="J81" s="72">
        <v>0.03</v>
      </c>
      <c r="K81" s="42">
        <v>0.53917578999999993</v>
      </c>
    </row>
    <row r="82" spans="2:11" x14ac:dyDescent="0.25">
      <c r="B82" s="69" t="s">
        <v>147</v>
      </c>
      <c r="C82" s="42">
        <v>6.6258189099999987</v>
      </c>
      <c r="D82" s="42">
        <v>5.2904198500000001</v>
      </c>
      <c r="E82" s="42">
        <v>0.70952222999999992</v>
      </c>
      <c r="F82" s="42">
        <v>0.96767487000000019</v>
      </c>
      <c r="G82" s="42">
        <v>0.65786345000000002</v>
      </c>
      <c r="H82" s="42">
        <v>0.42179281000000002</v>
      </c>
      <c r="I82" s="42">
        <v>0.6129561</v>
      </c>
      <c r="J82" s="72">
        <v>0</v>
      </c>
      <c r="K82" s="42">
        <v>1.0309349299999999</v>
      </c>
    </row>
    <row r="83" spans="2:11" x14ac:dyDescent="0.25">
      <c r="B83" s="69" t="s">
        <v>148</v>
      </c>
      <c r="C83" s="65">
        <v>2.7507500000000002E-3</v>
      </c>
      <c r="D83" s="65">
        <v>2.8842E-3</v>
      </c>
      <c r="E83" s="65">
        <v>3.2341800000000001E-3</v>
      </c>
      <c r="F83" s="65">
        <v>1.8321399999999999E-3</v>
      </c>
      <c r="G83" s="65">
        <v>4.4516999999999999E-4</v>
      </c>
      <c r="H83" s="65">
        <v>5.3899999999999998E-4</v>
      </c>
      <c r="I83" s="65">
        <v>9.5135E-4</v>
      </c>
      <c r="J83" s="72">
        <v>0</v>
      </c>
      <c r="K83" s="42">
        <v>3.8289999999999999E-3</v>
      </c>
    </row>
    <row r="84" spans="2:11" ht="26.25" x14ac:dyDescent="0.25">
      <c r="B84" s="69" t="s">
        <v>149</v>
      </c>
      <c r="C84" s="42">
        <v>9.2807020000000073E-2</v>
      </c>
      <c r="D84" s="42">
        <v>8.1089220000000045E-2</v>
      </c>
      <c r="E84" s="42">
        <v>9.170252999999999E-2</v>
      </c>
      <c r="F84" s="42">
        <v>8.139107000000001E-2</v>
      </c>
      <c r="G84" s="42">
        <v>0.67245600999999955</v>
      </c>
      <c r="H84" s="42">
        <v>7.5363960000000035E-2</v>
      </c>
      <c r="I84" s="42">
        <v>0.13243331</v>
      </c>
      <c r="J84" s="72">
        <v>0</v>
      </c>
      <c r="K84" s="42">
        <v>0.10863963000000001</v>
      </c>
    </row>
    <row r="85" spans="2:11" ht="26.25" x14ac:dyDescent="0.25">
      <c r="B85" s="69" t="s">
        <v>150</v>
      </c>
      <c r="C85" s="42">
        <v>0.19677900000000001</v>
      </c>
      <c r="D85" s="42">
        <v>0.226025</v>
      </c>
      <c r="E85" s="42">
        <v>0.22194000000000003</v>
      </c>
      <c r="F85" s="42">
        <v>0.17412149999999998</v>
      </c>
      <c r="G85" s="42">
        <v>0.19233466000000002</v>
      </c>
      <c r="H85" s="42">
        <v>0.14356976999999999</v>
      </c>
      <c r="I85" s="42">
        <v>0.11825587</v>
      </c>
      <c r="J85" s="72">
        <v>0</v>
      </c>
      <c r="K85" s="42">
        <v>0.16985724999999999</v>
      </c>
    </row>
    <row r="86" spans="2:11" x14ac:dyDescent="0.25">
      <c r="B86" s="69" t="s">
        <v>151</v>
      </c>
      <c r="C86" s="42">
        <v>0.93128619000000001</v>
      </c>
      <c r="D86" s="42">
        <v>2.31401755</v>
      </c>
      <c r="E86" s="42">
        <v>0.32825134</v>
      </c>
      <c r="F86" s="42">
        <v>1.1213899600000001</v>
      </c>
      <c r="G86" s="42">
        <v>0.35881390000000013</v>
      </c>
      <c r="H86" s="42">
        <v>1.2329823600000005</v>
      </c>
      <c r="I86" s="42">
        <v>0.52736055000000004</v>
      </c>
      <c r="J86" s="72">
        <v>0</v>
      </c>
      <c r="K86" s="42">
        <v>0.25335789999999997</v>
      </c>
    </row>
    <row r="87" spans="2:11" ht="26.25" x14ac:dyDescent="0.25">
      <c r="B87" s="69" t="s">
        <v>152</v>
      </c>
      <c r="C87" s="42">
        <v>0.17695354999999996</v>
      </c>
      <c r="D87" s="42">
        <v>0.22326764000000002</v>
      </c>
      <c r="E87" s="42">
        <v>44.615589859999986</v>
      </c>
      <c r="F87" s="42">
        <v>0.22244997000000002</v>
      </c>
      <c r="G87" s="42">
        <v>0.15433820999999998</v>
      </c>
      <c r="H87" s="42">
        <v>0.15513756000000001</v>
      </c>
      <c r="I87" s="42">
        <v>3.6793594999999999</v>
      </c>
      <c r="J87" s="72">
        <v>0.02</v>
      </c>
      <c r="K87" s="42">
        <v>0.15066841</v>
      </c>
    </row>
    <row r="88" spans="2:11" x14ac:dyDescent="0.25">
      <c r="B88" s="69" t="s">
        <v>153</v>
      </c>
      <c r="C88" s="65">
        <v>3.333E-3</v>
      </c>
      <c r="D88" s="65">
        <v>3.5139999999999998E-3</v>
      </c>
      <c r="E88" s="65">
        <v>2.8999999999999998E-3</v>
      </c>
      <c r="F88" s="65">
        <v>1.632E-3</v>
      </c>
      <c r="G88" s="65">
        <v>2.0315099999999998E-3</v>
      </c>
      <c r="H88" s="65">
        <v>1.8372599999999998E-3</v>
      </c>
      <c r="I88" s="65">
        <v>1.3202000000000001E-3</v>
      </c>
      <c r="J88" s="72">
        <v>0</v>
      </c>
      <c r="K88" s="42">
        <v>1.89567E-2</v>
      </c>
    </row>
    <row r="89" spans="2:11" ht="26.25" x14ac:dyDescent="0.25">
      <c r="B89" s="69" t="s">
        <v>154</v>
      </c>
      <c r="C89" s="42">
        <v>0.22271483999999997</v>
      </c>
      <c r="D89" s="42">
        <v>1.5545575599999994</v>
      </c>
      <c r="E89" s="42">
        <v>0.29640134999999995</v>
      </c>
      <c r="F89" s="42">
        <v>3.7323140000000012E-2</v>
      </c>
      <c r="G89" s="42">
        <v>4.7427720000000007E-2</v>
      </c>
      <c r="H89" s="42">
        <v>7.2422280000000006E-2</v>
      </c>
      <c r="I89" s="42">
        <v>5.9732180000000003E-2</v>
      </c>
      <c r="J89" s="72">
        <v>0</v>
      </c>
      <c r="K89" s="42">
        <v>0.36814329000000001</v>
      </c>
    </row>
    <row r="90" spans="2:11" x14ac:dyDescent="0.25">
      <c r="B90" s="69" t="s">
        <v>155</v>
      </c>
      <c r="C90" s="42">
        <v>0.13187615</v>
      </c>
      <c r="D90" s="42">
        <v>1.1892479300000001</v>
      </c>
      <c r="E90" s="42">
        <v>0.65479957999999994</v>
      </c>
      <c r="F90" s="42">
        <v>0.15501678000000008</v>
      </c>
      <c r="G90" s="42">
        <v>0.24575996000000008</v>
      </c>
      <c r="H90" s="42">
        <v>0.32212769000000008</v>
      </c>
      <c r="I90" s="42">
        <v>0.16312270000000001</v>
      </c>
      <c r="J90" s="53">
        <v>0.01</v>
      </c>
      <c r="K90" s="42">
        <v>0.59113124999999989</v>
      </c>
    </row>
    <row r="91" spans="2:11" x14ac:dyDescent="0.25">
      <c r="B91" s="69" t="s">
        <v>156</v>
      </c>
      <c r="C91" s="42">
        <v>3.8000000000000002E-5</v>
      </c>
      <c r="D91" s="42">
        <v>3.0000000000000001E-5</v>
      </c>
      <c r="E91" s="42">
        <v>2.0200000000000001E-3</v>
      </c>
      <c r="F91" s="42">
        <v>1.5014E-2</v>
      </c>
      <c r="G91" s="42">
        <v>3.4784640000000006E-2</v>
      </c>
      <c r="H91" s="42">
        <v>2.948276E-2</v>
      </c>
      <c r="I91" s="42">
        <v>3.57E-4</v>
      </c>
      <c r="J91" s="72">
        <v>0</v>
      </c>
      <c r="K91" s="42">
        <v>1.08547226</v>
      </c>
    </row>
    <row r="92" spans="2:11" x14ac:dyDescent="0.25">
      <c r="B92" s="69" t="s">
        <v>157</v>
      </c>
      <c r="C92" s="42">
        <v>3.9799999999999995E-2</v>
      </c>
      <c r="D92" s="42">
        <v>4.6965999999999994E-2</v>
      </c>
      <c r="E92" s="42">
        <v>3.3282559999999996E-2</v>
      </c>
      <c r="F92" s="42">
        <v>3.372E-2</v>
      </c>
      <c r="G92" s="42">
        <v>4.9858380000000001E-2</v>
      </c>
      <c r="H92" s="42">
        <v>4.8504599999999995E-2</v>
      </c>
      <c r="I92" s="42">
        <v>4.3799499999999998E-2</v>
      </c>
      <c r="J92" s="72">
        <v>0.01</v>
      </c>
      <c r="K92" s="42">
        <v>0.11122610000000001</v>
      </c>
    </row>
    <row r="93" spans="2:11" x14ac:dyDescent="0.25">
      <c r="B93" s="69" t="s">
        <v>158</v>
      </c>
      <c r="C93" s="42">
        <v>3.1660500000000001E-2</v>
      </c>
      <c r="D93" s="42">
        <v>2.6116460000000005E-2</v>
      </c>
      <c r="E93" s="42">
        <v>2.737676E-2</v>
      </c>
      <c r="F93" s="42">
        <v>2.9769779999999996E-2</v>
      </c>
      <c r="G93" s="42">
        <v>3.3536579999999996E-2</v>
      </c>
      <c r="H93" s="42">
        <v>2.3952039999999994E-2</v>
      </c>
      <c r="I93" s="42">
        <v>3.6320499999999999E-2</v>
      </c>
      <c r="J93" s="72">
        <v>0</v>
      </c>
      <c r="K93" s="42">
        <v>2.7670699999999999E-2</v>
      </c>
    </row>
    <row r="94" spans="2:11" x14ac:dyDescent="0.25">
      <c r="B94" s="69" t="s">
        <v>212</v>
      </c>
      <c r="C94" s="42">
        <v>3.3709599999999992E-2</v>
      </c>
      <c r="D94" s="42">
        <v>2.7831479999999999E-2</v>
      </c>
      <c r="E94" s="42">
        <v>2.6790359999999996E-2</v>
      </c>
      <c r="F94" s="42">
        <v>3.306829E-2</v>
      </c>
      <c r="G94" s="42">
        <v>1.2513549999999998E-2</v>
      </c>
      <c r="H94" s="42">
        <v>3.3262499999999987E-2</v>
      </c>
      <c r="I94" s="42">
        <v>2.7637599999999998E-2</v>
      </c>
      <c r="J94" s="72">
        <v>0.01</v>
      </c>
      <c r="K94" s="42">
        <v>2.6527639999999998E-2</v>
      </c>
    </row>
    <row r="95" spans="2:11" ht="26.25" x14ac:dyDescent="0.25">
      <c r="B95" s="69" t="s">
        <v>159</v>
      </c>
      <c r="C95" s="42">
        <v>6.6186689999999992E-2</v>
      </c>
      <c r="D95" s="42">
        <v>8.6750069999999999E-2</v>
      </c>
      <c r="E95" s="42">
        <v>4.50698E-2</v>
      </c>
      <c r="F95" s="42">
        <v>5.4355540000000001E-2</v>
      </c>
      <c r="G95" s="42">
        <v>7.090516999999999E-2</v>
      </c>
      <c r="H95" s="42">
        <v>7.8615249999999984E-2</v>
      </c>
      <c r="I95" s="42">
        <v>7.3911600000000008E-2</v>
      </c>
      <c r="J95" s="42">
        <v>0.01</v>
      </c>
      <c r="K95" s="42">
        <v>0.14784168</v>
      </c>
    </row>
    <row r="96" spans="2:11" ht="39" x14ac:dyDescent="0.25">
      <c r="B96" s="69" t="s">
        <v>160</v>
      </c>
      <c r="C96" s="40">
        <v>7.4078E-3</v>
      </c>
      <c r="D96" s="40">
        <v>8.219559999999999E-3</v>
      </c>
      <c r="E96" s="40">
        <v>4.4916999999999995E-3</v>
      </c>
      <c r="F96" s="40">
        <v>2.4999999999999996E-3</v>
      </c>
      <c r="G96" s="40">
        <v>2.8810000000000003E-3</v>
      </c>
      <c r="H96" s="40">
        <v>3.5992999999999997E-3</v>
      </c>
      <c r="I96" s="40">
        <v>4.1431999999999997E-3</v>
      </c>
      <c r="J96" s="72">
        <v>0</v>
      </c>
      <c r="K96" s="42">
        <v>2.2399999999999998E-3</v>
      </c>
    </row>
    <row r="97" spans="2:11" ht="26.25" x14ac:dyDescent="0.25">
      <c r="B97" s="69" t="s">
        <v>161</v>
      </c>
      <c r="C97" s="40">
        <v>3.2910000000000001E-3</v>
      </c>
      <c r="D97" s="40">
        <v>2.8659999999999996E-3</v>
      </c>
      <c r="E97" s="40">
        <v>1.9889999999999999E-3</v>
      </c>
      <c r="F97" s="40">
        <v>2.578E-3</v>
      </c>
      <c r="G97" s="40">
        <v>4.6389999999999999E-3</v>
      </c>
      <c r="H97" s="40">
        <v>5.1669999999999997E-3</v>
      </c>
      <c r="I97" s="40">
        <v>1.4779999999999999E-3</v>
      </c>
      <c r="J97" s="72">
        <v>0</v>
      </c>
      <c r="K97" s="42">
        <v>2.8089999999999999E-3</v>
      </c>
    </row>
    <row r="98" spans="2:11" x14ac:dyDescent="0.25">
      <c r="B98" s="69" t="s">
        <v>162</v>
      </c>
      <c r="C98" s="40">
        <v>2.3893999999999999E-2</v>
      </c>
      <c r="D98" s="40">
        <v>1.0059E-2</v>
      </c>
      <c r="E98" s="40">
        <v>1.5903E-2</v>
      </c>
      <c r="F98" s="40">
        <v>6.7889999999999999E-3</v>
      </c>
      <c r="G98" s="40">
        <v>9.493999999999999E-3</v>
      </c>
      <c r="H98" s="40">
        <v>1.5011E-2</v>
      </c>
      <c r="I98" s="40">
        <v>2.6209E-2</v>
      </c>
      <c r="J98" s="72">
        <v>0</v>
      </c>
      <c r="K98" s="42">
        <v>4.2944800000000005E-2</v>
      </c>
    </row>
    <row r="99" spans="2:11" ht="26.25" x14ac:dyDescent="0.25">
      <c r="B99" s="69" t="s">
        <v>163</v>
      </c>
      <c r="C99" s="40">
        <v>1.1300000000000001E-2</v>
      </c>
      <c r="D99" s="40">
        <v>2.725E-3</v>
      </c>
      <c r="E99" s="40">
        <v>2.5403589999999997E-2</v>
      </c>
      <c r="F99" s="40">
        <v>3.2980000000000002E-3</v>
      </c>
      <c r="G99" s="40">
        <v>3.0709999999999999E-3</v>
      </c>
      <c r="H99" s="40">
        <v>3.6349999999999998E-3</v>
      </c>
      <c r="I99" s="40">
        <v>4.1949999999999999E-3</v>
      </c>
      <c r="J99" s="72">
        <v>0</v>
      </c>
      <c r="K99" s="42">
        <v>5.4409999999999997E-3</v>
      </c>
    </row>
    <row r="100" spans="2:11" ht="26.25" x14ac:dyDescent="0.25">
      <c r="B100" s="69" t="s">
        <v>164</v>
      </c>
      <c r="C100" s="42">
        <v>6.2194210000000021E-2</v>
      </c>
      <c r="D100" s="42">
        <v>0.14232539</v>
      </c>
      <c r="E100" s="42">
        <v>0.11692855000000002</v>
      </c>
      <c r="F100" s="42">
        <v>8.7975799999999993E-2</v>
      </c>
      <c r="G100" s="42">
        <v>7.0202410000000035E-2</v>
      </c>
      <c r="H100" s="42">
        <v>3.6371930000000011E-2</v>
      </c>
      <c r="I100" s="42">
        <v>1.834788E-2</v>
      </c>
      <c r="J100" s="72">
        <v>0</v>
      </c>
      <c r="K100" s="42">
        <v>0.30684690000000003</v>
      </c>
    </row>
    <row r="101" spans="2:11" ht="26.25" x14ac:dyDescent="0.25">
      <c r="B101" s="69" t="s">
        <v>165</v>
      </c>
      <c r="C101" s="42">
        <v>0.10248267</v>
      </c>
      <c r="D101" s="42">
        <v>0.11533691</v>
      </c>
      <c r="E101" s="42">
        <v>9.912853000000002E-2</v>
      </c>
      <c r="F101" s="42">
        <v>6.5877500000000005E-2</v>
      </c>
      <c r="G101" s="42">
        <v>9.5161999999999983E-2</v>
      </c>
      <c r="H101" s="42">
        <v>7.8455460000000019E-2</v>
      </c>
      <c r="I101" s="42">
        <v>7.3778499999999997E-2</v>
      </c>
      <c r="J101" s="72">
        <v>0.01</v>
      </c>
      <c r="K101" s="42">
        <v>8.6918259999999997E-2</v>
      </c>
    </row>
    <row r="102" spans="2:11" ht="26.25" x14ac:dyDescent="0.25">
      <c r="B102" s="69" t="s">
        <v>166</v>
      </c>
      <c r="C102" s="42">
        <v>0.40227798000000031</v>
      </c>
      <c r="D102" s="42">
        <v>0.65411535999999992</v>
      </c>
      <c r="E102" s="42">
        <v>0.2913770699999999</v>
      </c>
      <c r="F102" s="42">
        <v>0.20319296999999997</v>
      </c>
      <c r="G102" s="42">
        <v>0.20332206999999994</v>
      </c>
      <c r="H102" s="42">
        <v>0.28621179999999996</v>
      </c>
      <c r="I102" s="42">
        <v>0.32022471000000002</v>
      </c>
      <c r="J102" s="72">
        <v>7.0000000000000007E-2</v>
      </c>
      <c r="K102" s="42">
        <v>0.55222995999999991</v>
      </c>
    </row>
    <row r="103" spans="2:11" ht="26.25" x14ac:dyDescent="0.25">
      <c r="B103" s="69" t="s">
        <v>167</v>
      </c>
      <c r="C103" s="42">
        <v>0</v>
      </c>
      <c r="D103" s="42">
        <v>0</v>
      </c>
      <c r="E103" s="42">
        <v>0</v>
      </c>
      <c r="F103" s="42">
        <v>0</v>
      </c>
      <c r="G103" s="45">
        <v>8.8599999999999996E-4</v>
      </c>
      <c r="H103" s="45">
        <v>7.67E-4</v>
      </c>
      <c r="I103" s="45">
        <v>6.8300000000000001E-4</v>
      </c>
      <c r="J103" s="72">
        <v>0</v>
      </c>
      <c r="K103" s="42">
        <v>8.0099999999999995E-4</v>
      </c>
    </row>
    <row r="104" spans="2:11" x14ac:dyDescent="0.25">
      <c r="B104" s="69" t="s">
        <v>168</v>
      </c>
      <c r="C104" s="45">
        <v>2.2599999999999999E-4</v>
      </c>
      <c r="D104" s="45">
        <v>5.4219999999999995E-4</v>
      </c>
      <c r="E104" s="45">
        <v>4.4729999999999998E-4</v>
      </c>
      <c r="F104" s="45">
        <v>2.6230000000000003E-4</v>
      </c>
      <c r="G104" s="45">
        <v>3.0400000000000002E-4</v>
      </c>
      <c r="H104" s="45">
        <v>1.9272000000000001E-4</v>
      </c>
      <c r="I104" s="45">
        <v>8.674E-5</v>
      </c>
      <c r="J104" s="72">
        <v>0</v>
      </c>
      <c r="K104" s="42">
        <v>3.9300000000000001E-4</v>
      </c>
    </row>
    <row r="105" spans="2:11" ht="26.25" x14ac:dyDescent="0.25">
      <c r="B105" s="69" t="s">
        <v>169</v>
      </c>
      <c r="C105" s="45">
        <v>1.8700000000000001E-3</v>
      </c>
      <c r="D105" s="45">
        <v>1.7110000000000001E-3</v>
      </c>
      <c r="E105" s="45">
        <v>1.188E-3</v>
      </c>
      <c r="F105" s="72">
        <v>0</v>
      </c>
      <c r="G105" s="72">
        <v>0</v>
      </c>
      <c r="H105" s="45">
        <v>1.0692E-4</v>
      </c>
      <c r="I105" s="45">
        <v>5.7888000000000004E-4</v>
      </c>
      <c r="J105" s="72">
        <v>0</v>
      </c>
      <c r="K105" s="42">
        <v>7.6622399999999998E-3</v>
      </c>
    </row>
    <row r="106" spans="2:11" x14ac:dyDescent="0.25">
      <c r="B106" s="69" t="s">
        <v>170</v>
      </c>
      <c r="C106" s="45">
        <v>9.6500000000000004E-4</v>
      </c>
      <c r="D106" s="42">
        <v>0</v>
      </c>
      <c r="E106" s="42">
        <v>0</v>
      </c>
      <c r="F106" s="42">
        <v>0</v>
      </c>
      <c r="G106" s="42">
        <v>0</v>
      </c>
      <c r="H106" s="42">
        <v>0</v>
      </c>
      <c r="I106" s="42">
        <v>0</v>
      </c>
      <c r="J106" s="72">
        <v>0</v>
      </c>
      <c r="K106" s="42">
        <v>0</v>
      </c>
    </row>
    <row r="107" spans="2:11" ht="26.25" x14ac:dyDescent="0.25">
      <c r="B107" s="69" t="s">
        <v>171</v>
      </c>
      <c r="C107" s="42">
        <v>2.0369289999999998E-2</v>
      </c>
      <c r="D107" s="42">
        <v>2.0061729999999996E-2</v>
      </c>
      <c r="E107" s="42">
        <v>2.2251380000000001E-2</v>
      </c>
      <c r="F107" s="42">
        <v>1.4692529999999999E-2</v>
      </c>
      <c r="G107" s="42">
        <v>1.163662E-2</v>
      </c>
      <c r="H107" s="42">
        <v>1.2008890000000001E-2</v>
      </c>
      <c r="I107" s="42">
        <v>6.8054200000000004E-3</v>
      </c>
      <c r="J107" s="72">
        <v>0.01</v>
      </c>
      <c r="K107" s="42">
        <v>2.7480360000000002E-2</v>
      </c>
    </row>
    <row r="108" spans="2:11" ht="26.25" x14ac:dyDescent="0.25">
      <c r="B108" s="69" t="s">
        <v>172</v>
      </c>
      <c r="C108" s="42">
        <v>2.6607200000000001E-3</v>
      </c>
      <c r="D108" s="42">
        <v>5.7604800000000001E-3</v>
      </c>
      <c r="E108" s="42">
        <v>5.5146500000000003E-3</v>
      </c>
      <c r="F108" s="42">
        <v>4.6610000000000002E-3</v>
      </c>
      <c r="G108" s="42">
        <v>5.6876000000000001E-3</v>
      </c>
      <c r="H108" s="42">
        <v>3.8279999999999998E-3</v>
      </c>
      <c r="I108" s="42">
        <v>1.5213E-3</v>
      </c>
      <c r="J108" s="72">
        <v>0</v>
      </c>
      <c r="K108" s="42">
        <v>5.2975599999999998E-3</v>
      </c>
    </row>
    <row r="109" spans="2:11" ht="26.25" x14ac:dyDescent="0.25">
      <c r="B109" s="69" t="s">
        <v>173</v>
      </c>
      <c r="C109" s="42">
        <v>5.5012600000000009E-2</v>
      </c>
      <c r="D109" s="42">
        <v>3.8710030000000006E-2</v>
      </c>
      <c r="E109" s="42">
        <v>6.314591E-2</v>
      </c>
      <c r="F109" s="42">
        <v>4.8568999999999994E-2</v>
      </c>
      <c r="G109" s="42">
        <v>4.5974399999999992E-2</v>
      </c>
      <c r="H109" s="42">
        <v>9.0436909999999995E-2</v>
      </c>
      <c r="I109" s="42">
        <v>9.1769999999999994E-3</v>
      </c>
      <c r="J109" s="72">
        <v>0</v>
      </c>
      <c r="K109" s="42">
        <v>0.16087599999999999</v>
      </c>
    </row>
    <row r="110" spans="2:11" ht="26.25" x14ac:dyDescent="0.25">
      <c r="B110" s="69" t="s">
        <v>174</v>
      </c>
      <c r="C110" s="40">
        <v>1.3905000000000001E-2</v>
      </c>
      <c r="D110" s="40">
        <v>1.0392E-2</v>
      </c>
      <c r="E110" s="40">
        <v>7.0279999999999995E-3</v>
      </c>
      <c r="F110" s="45">
        <v>3.0869999999999999E-3</v>
      </c>
      <c r="G110" s="45">
        <v>4.4269999999999995E-3</v>
      </c>
      <c r="H110" s="45">
        <v>3.8990399999999999E-3</v>
      </c>
      <c r="I110" s="42">
        <v>0</v>
      </c>
      <c r="J110" s="72">
        <v>0</v>
      </c>
      <c r="K110" s="42">
        <v>1.1760399999999999E-2</v>
      </c>
    </row>
    <row r="111" spans="2:11" x14ac:dyDescent="0.25">
      <c r="B111" s="69" t="s">
        <v>175</v>
      </c>
      <c r="C111" s="45">
        <v>1.01E-4</v>
      </c>
      <c r="D111" s="40">
        <v>4.0365000000000002E-3</v>
      </c>
      <c r="E111" s="40">
        <v>5.3295E-3</v>
      </c>
      <c r="F111" s="45">
        <v>1.2605000000000001E-3</v>
      </c>
      <c r="G111" s="45">
        <v>3.7320000000000001E-3</v>
      </c>
      <c r="H111" s="45">
        <v>4.3400000000000001E-3</v>
      </c>
      <c r="I111" s="45">
        <v>3.869E-3</v>
      </c>
      <c r="J111" s="72">
        <v>0</v>
      </c>
      <c r="K111" s="42">
        <v>4.8669999999999998E-3</v>
      </c>
    </row>
    <row r="112" spans="2:11" x14ac:dyDescent="0.25">
      <c r="B112" s="69" t="s">
        <v>176</v>
      </c>
      <c r="C112" s="42">
        <v>3.2115999999999999E-2</v>
      </c>
      <c r="D112" s="42">
        <v>1.1183999999999998E-2</v>
      </c>
      <c r="E112" s="42">
        <v>1.8065000000000001E-2</v>
      </c>
      <c r="F112" s="42">
        <v>1.0317E-2</v>
      </c>
      <c r="G112" s="42">
        <v>2.2640000000000004E-2</v>
      </c>
      <c r="H112" s="42">
        <v>1.9119999999999998E-2</v>
      </c>
      <c r="I112" s="42">
        <v>1.7170999999999999E-2</v>
      </c>
      <c r="J112" s="72">
        <v>0.03</v>
      </c>
      <c r="K112" s="42">
        <v>2.1260099999999997E-2</v>
      </c>
    </row>
    <row r="113" spans="2:11" x14ac:dyDescent="0.25">
      <c r="B113" s="69" t="s">
        <v>177</v>
      </c>
      <c r="C113" s="42">
        <v>0.14021397000000002</v>
      </c>
      <c r="D113" s="42">
        <v>0.13678442000000002</v>
      </c>
      <c r="E113" s="42">
        <v>0.13546079999999999</v>
      </c>
      <c r="F113" s="42">
        <v>0.29726335999999998</v>
      </c>
      <c r="G113" s="42">
        <v>0.11547158</v>
      </c>
      <c r="H113" s="42">
        <v>8.7835129999999997E-2</v>
      </c>
      <c r="I113" s="42">
        <v>0.14228248000000002</v>
      </c>
      <c r="J113" s="72">
        <v>0</v>
      </c>
      <c r="K113" s="42">
        <v>0.19395089999999998</v>
      </c>
    </row>
    <row r="114" spans="2:11" ht="26.25" x14ac:dyDescent="0.25">
      <c r="B114" s="69" t="s">
        <v>178</v>
      </c>
      <c r="C114" s="42">
        <v>4.0071000000000002E-2</v>
      </c>
      <c r="D114" s="42">
        <v>5.7422000000000001E-2</v>
      </c>
      <c r="E114" s="42">
        <v>4.970299999999999E-2</v>
      </c>
      <c r="F114" s="42">
        <v>5.0824000000000001E-2</v>
      </c>
      <c r="G114" s="42">
        <v>4.4485999999999998E-2</v>
      </c>
      <c r="H114" s="42">
        <v>4.6526999999999992E-2</v>
      </c>
      <c r="I114" s="42">
        <v>5.1943000000000003E-2</v>
      </c>
      <c r="J114" s="72">
        <v>0</v>
      </c>
      <c r="K114" s="42">
        <v>6.79115E-2</v>
      </c>
    </row>
    <row r="115" spans="2:11" ht="26.25" x14ac:dyDescent="0.25">
      <c r="B115" s="69" t="s">
        <v>179</v>
      </c>
      <c r="C115" s="42">
        <v>6.0499999999999998E-3</v>
      </c>
      <c r="D115" s="42">
        <v>3.5630100000000001E-3</v>
      </c>
      <c r="E115" s="42">
        <v>1.1801100000000001E-3</v>
      </c>
      <c r="F115" s="42">
        <v>1.088E-3</v>
      </c>
      <c r="G115" s="42">
        <v>2.6499999999999999E-4</v>
      </c>
      <c r="H115" s="42">
        <v>1.2E-4</v>
      </c>
      <c r="I115" s="42">
        <v>3.3000000000000003E-5</v>
      </c>
      <c r="J115" s="72">
        <v>0</v>
      </c>
      <c r="K115" s="42">
        <v>4.6E-5</v>
      </c>
    </row>
    <row r="116" spans="2:11" ht="26.25" x14ac:dyDescent="0.25">
      <c r="B116" s="69" t="s">
        <v>180</v>
      </c>
      <c r="C116" s="42">
        <v>1.8247679999999999</v>
      </c>
      <c r="D116" s="42">
        <v>0</v>
      </c>
      <c r="E116" s="42">
        <v>0</v>
      </c>
      <c r="F116" s="42">
        <v>3.1125E-4</v>
      </c>
      <c r="G116" s="42">
        <v>0</v>
      </c>
      <c r="H116" s="42">
        <v>2.23E-4</v>
      </c>
      <c r="I116" s="42">
        <v>1.92E-4</v>
      </c>
      <c r="J116" s="72">
        <v>0</v>
      </c>
      <c r="K116" s="42">
        <v>5.9199999999999997E-4</v>
      </c>
    </row>
    <row r="117" spans="2:11" ht="26.25" x14ac:dyDescent="0.25">
      <c r="B117" s="69" t="s">
        <v>181</v>
      </c>
      <c r="C117" s="42">
        <v>1.9421999999999998E-2</v>
      </c>
      <c r="D117" s="42">
        <v>2.2521599999999999E-2</v>
      </c>
      <c r="E117" s="42">
        <v>1.8423999999999999E-2</v>
      </c>
      <c r="F117" s="42">
        <v>2.1724E-2</v>
      </c>
      <c r="G117" s="42">
        <v>2.4941000000000001E-2</v>
      </c>
      <c r="H117" s="42">
        <v>2.1589999999999998E-2</v>
      </c>
      <c r="I117" s="42">
        <v>1.7718999999999999E-2</v>
      </c>
      <c r="J117" s="72">
        <v>0</v>
      </c>
      <c r="K117" s="42">
        <v>3.4862999999999998E-2</v>
      </c>
    </row>
    <row r="118" spans="2:11" ht="26.25" x14ac:dyDescent="0.25">
      <c r="B118" s="69" t="s">
        <v>182</v>
      </c>
      <c r="C118" s="65">
        <v>9.6000000000000002E-4</v>
      </c>
      <c r="D118" s="65">
        <v>9.7900000000000005E-4</v>
      </c>
      <c r="E118" s="65">
        <v>8.5399999999999994E-4</v>
      </c>
      <c r="F118" s="65">
        <v>7.94E-4</v>
      </c>
      <c r="G118" s="65">
        <v>9.3500000000000007E-4</v>
      </c>
      <c r="H118" s="65">
        <v>1.1580000000000002E-3</v>
      </c>
      <c r="I118" s="65">
        <v>1.073E-3</v>
      </c>
      <c r="J118" s="72">
        <v>0</v>
      </c>
      <c r="K118" s="42">
        <v>1.106E-3</v>
      </c>
    </row>
    <row r="119" spans="2:11" ht="26.25" x14ac:dyDescent="0.25">
      <c r="B119" s="69" t="s">
        <v>183</v>
      </c>
      <c r="C119" s="65">
        <v>1.116E-3</v>
      </c>
      <c r="D119" s="65">
        <v>1.8109999999999999E-3</v>
      </c>
      <c r="E119" s="42">
        <v>0</v>
      </c>
      <c r="F119" s="42">
        <v>0</v>
      </c>
      <c r="G119" s="42">
        <v>0</v>
      </c>
      <c r="H119" s="42">
        <v>0</v>
      </c>
      <c r="I119" s="42">
        <v>0</v>
      </c>
      <c r="J119" s="72">
        <v>0</v>
      </c>
      <c r="K119" s="42">
        <v>0</v>
      </c>
    </row>
    <row r="120" spans="2:11" x14ac:dyDescent="0.25">
      <c r="B120" s="69" t="s">
        <v>184</v>
      </c>
      <c r="C120" s="65">
        <v>1.0618819999999999E-2</v>
      </c>
      <c r="D120" s="65">
        <v>8.3750000000000005E-3</v>
      </c>
      <c r="E120" s="65">
        <v>6.4159999999999998E-3</v>
      </c>
      <c r="F120" s="65">
        <v>6.0200000000000002E-3</v>
      </c>
      <c r="G120" s="65">
        <v>6.2169999999999994E-3</v>
      </c>
      <c r="H120" s="65">
        <v>5.9319999999999998E-3</v>
      </c>
      <c r="I120" s="65">
        <v>4.6360000000000004E-3</v>
      </c>
      <c r="J120" s="72">
        <v>0</v>
      </c>
      <c r="K120" s="42">
        <v>5.352E-3</v>
      </c>
    </row>
    <row r="121" spans="2:11" ht="26.25" x14ac:dyDescent="0.25">
      <c r="B121" s="69" t="s">
        <v>185</v>
      </c>
      <c r="C121" s="42">
        <v>0</v>
      </c>
      <c r="D121" s="42">
        <v>0</v>
      </c>
      <c r="E121" s="45">
        <v>2.9500000000000001E-4</v>
      </c>
      <c r="F121" s="42">
        <v>0</v>
      </c>
      <c r="G121" s="42">
        <v>0</v>
      </c>
      <c r="H121" s="42">
        <v>0</v>
      </c>
      <c r="I121" s="42">
        <v>0</v>
      </c>
      <c r="J121" s="72">
        <v>0</v>
      </c>
      <c r="K121" s="42">
        <v>0</v>
      </c>
    </row>
    <row r="122" spans="2:11" ht="26.25" x14ac:dyDescent="0.25">
      <c r="B122" s="69" t="s">
        <v>186</v>
      </c>
      <c r="C122" s="42">
        <v>2.5783100000000003E-2</v>
      </c>
      <c r="D122" s="42">
        <v>3.0596399999999999E-2</v>
      </c>
      <c r="E122" s="42">
        <v>1.3039289999999999E-2</v>
      </c>
      <c r="F122" s="42">
        <v>2.5750000000000009E-2</v>
      </c>
      <c r="G122" s="42">
        <v>3.6513120000000003E-2</v>
      </c>
      <c r="H122" s="42">
        <v>3.0021900000000008E-2</v>
      </c>
      <c r="I122" s="42">
        <v>2.0381669999999998E-2</v>
      </c>
      <c r="J122" s="72">
        <v>0</v>
      </c>
      <c r="K122" s="42">
        <v>1.5205629999999999E-2</v>
      </c>
    </row>
    <row r="123" spans="2:11" x14ac:dyDescent="0.25">
      <c r="B123" s="69" t="s">
        <v>187</v>
      </c>
      <c r="C123" s="65">
        <v>3.8159999999999999E-3</v>
      </c>
      <c r="D123" s="42">
        <v>7.3980000000000009E-3</v>
      </c>
      <c r="E123" s="42">
        <v>6.1849999999999995E-3</v>
      </c>
      <c r="F123" s="42">
        <v>6.6299999999999996E-3</v>
      </c>
      <c r="G123" s="42">
        <v>7.3471999999999999E-3</v>
      </c>
      <c r="H123" s="65">
        <v>4.0429999999999997E-3</v>
      </c>
      <c r="I123" s="42">
        <v>5.4580000000000002E-3</v>
      </c>
      <c r="J123" s="72">
        <v>0</v>
      </c>
      <c r="K123" s="42">
        <v>1.2444999999999999E-2</v>
      </c>
    </row>
    <row r="124" spans="2:11" ht="26.25" x14ac:dyDescent="0.25">
      <c r="B124" s="69" t="s">
        <v>188</v>
      </c>
      <c r="C124" s="42">
        <v>0</v>
      </c>
      <c r="D124" s="42">
        <v>0</v>
      </c>
      <c r="E124" s="42">
        <v>0</v>
      </c>
      <c r="F124" s="65">
        <v>1.3799999999999999E-4</v>
      </c>
      <c r="G124" s="65">
        <v>1.7899999999999999E-4</v>
      </c>
      <c r="H124" s="65">
        <v>1.9000000000000001E-4</v>
      </c>
      <c r="I124" s="65">
        <v>7.7300000000000003E-4</v>
      </c>
      <c r="J124" s="72">
        <v>0</v>
      </c>
      <c r="K124" s="42">
        <v>1.2849999999999999E-3</v>
      </c>
    </row>
    <row r="125" spans="2:11" x14ac:dyDescent="0.25">
      <c r="B125" s="69" t="s">
        <v>189</v>
      </c>
      <c r="C125" s="42">
        <v>0</v>
      </c>
      <c r="D125" s="42">
        <v>0</v>
      </c>
      <c r="E125" s="42">
        <v>0</v>
      </c>
      <c r="F125" s="42">
        <v>0</v>
      </c>
      <c r="G125" s="42">
        <v>0</v>
      </c>
      <c r="H125" s="65">
        <v>2.8439999999999997E-4</v>
      </c>
      <c r="I125" s="65">
        <v>1.9799999999999999E-4</v>
      </c>
      <c r="J125" s="72">
        <v>0</v>
      </c>
      <c r="K125" s="42">
        <v>1.6919999999999999E-4</v>
      </c>
    </row>
    <row r="126" spans="2:11" ht="26.25" x14ac:dyDescent="0.25">
      <c r="B126" s="69" t="s">
        <v>190</v>
      </c>
      <c r="C126" s="65">
        <v>1.1559999999999999E-3</v>
      </c>
      <c r="D126" s="65">
        <v>1.3079999999999999E-3</v>
      </c>
      <c r="E126" s="65">
        <v>1.6570000000000001E-3</v>
      </c>
      <c r="F126" s="65">
        <v>2.3090000000000003E-3</v>
      </c>
      <c r="G126" s="65">
        <v>1.6080000000000001E-3</v>
      </c>
      <c r="H126" s="65">
        <v>1.596E-3</v>
      </c>
      <c r="I126" s="65">
        <v>1.3240000000000001E-3</v>
      </c>
      <c r="J126" s="72">
        <v>0</v>
      </c>
      <c r="K126" s="42">
        <v>0</v>
      </c>
    </row>
    <row r="127" spans="2:11" ht="26.25" x14ac:dyDescent="0.25">
      <c r="B127" s="69" t="s">
        <v>191</v>
      </c>
      <c r="C127" s="65">
        <v>1.7000000000000001E-4</v>
      </c>
      <c r="D127" s="65">
        <v>1.14E-3</v>
      </c>
      <c r="E127" s="65">
        <v>6.6600000000000003E-4</v>
      </c>
      <c r="F127" s="65">
        <v>1.0089999999999999E-3</v>
      </c>
      <c r="G127" s="65">
        <v>1.0089999999999999E-3</v>
      </c>
      <c r="H127" s="65">
        <v>9.5600000000000004E-4</v>
      </c>
      <c r="I127" s="65">
        <v>7.2099999999999996E-4</v>
      </c>
      <c r="J127" s="72">
        <v>0</v>
      </c>
      <c r="K127" s="42">
        <v>7.3499999999999998E-4</v>
      </c>
    </row>
    <row r="128" spans="2:11" ht="26.25" x14ac:dyDescent="0.25">
      <c r="B128" s="69" t="s">
        <v>192</v>
      </c>
      <c r="C128" s="42">
        <v>0</v>
      </c>
      <c r="D128" s="42">
        <v>0</v>
      </c>
      <c r="E128" s="42">
        <v>0</v>
      </c>
      <c r="F128" s="65">
        <v>1.3200000000000001E-4</v>
      </c>
      <c r="G128" s="42">
        <v>0</v>
      </c>
      <c r="H128" s="42">
        <v>0</v>
      </c>
      <c r="I128" s="42">
        <v>0</v>
      </c>
      <c r="J128" s="72">
        <v>0</v>
      </c>
      <c r="K128" s="42">
        <v>0</v>
      </c>
    </row>
    <row r="129" spans="2:11" ht="26.25" x14ac:dyDescent="0.25">
      <c r="B129" s="69" t="s">
        <v>193</v>
      </c>
      <c r="C129" s="40">
        <v>1.0450230000000001E-2</v>
      </c>
      <c r="D129" s="40">
        <v>8.2190000000000006E-3</v>
      </c>
      <c r="E129" s="40">
        <v>1.4946800000000001E-2</v>
      </c>
      <c r="F129" s="40">
        <v>1.5196899999999999E-2</v>
      </c>
      <c r="G129" s="40">
        <v>4.4257999999999997E-3</v>
      </c>
      <c r="H129" s="40">
        <v>6.4367999999999995E-3</v>
      </c>
      <c r="I129" s="40">
        <v>4.4516999999999994E-3</v>
      </c>
      <c r="J129" s="72">
        <v>0</v>
      </c>
      <c r="K129" s="42">
        <v>9.1983699999999991E-3</v>
      </c>
    </row>
    <row r="130" spans="2:11" ht="26.25" x14ac:dyDescent="0.25">
      <c r="B130" s="69" t="s">
        <v>194</v>
      </c>
      <c r="C130" s="42">
        <v>0.21048640000000002</v>
      </c>
      <c r="D130" s="42">
        <v>0.191083</v>
      </c>
      <c r="E130" s="42">
        <v>0.18165799999999999</v>
      </c>
      <c r="F130" s="42">
        <v>0.171707</v>
      </c>
      <c r="G130" s="42">
        <v>0.17783499999999999</v>
      </c>
      <c r="H130" s="42">
        <v>0.18489700000000001</v>
      </c>
      <c r="I130" s="42">
        <v>0.1349108</v>
      </c>
      <c r="J130" s="74">
        <v>0.04</v>
      </c>
      <c r="K130" s="42">
        <v>0.17818300000000001</v>
      </c>
    </row>
    <row r="131" spans="2:11" ht="39" x14ac:dyDescent="0.25">
      <c r="B131" s="69" t="s">
        <v>213</v>
      </c>
      <c r="C131" s="42">
        <v>2.0527799999999999E-2</v>
      </c>
      <c r="D131" s="42">
        <v>1.1989000000000001E-2</v>
      </c>
      <c r="E131" s="42">
        <v>2.3076099999999999E-2</v>
      </c>
      <c r="F131" s="42">
        <v>2.9995899999999999E-2</v>
      </c>
      <c r="G131" s="42">
        <v>3.3195000000000002E-2</v>
      </c>
      <c r="H131" s="42">
        <v>4.2162899999999989E-2</v>
      </c>
      <c r="I131" s="42">
        <v>3.48727E-2</v>
      </c>
      <c r="J131" s="72">
        <v>0</v>
      </c>
      <c r="K131" s="42">
        <v>4.0510499999999998E-2</v>
      </c>
    </row>
    <row r="132" spans="2:11" ht="26.25" x14ac:dyDescent="0.25">
      <c r="B132" s="69" t="s">
        <v>195</v>
      </c>
      <c r="C132" s="42">
        <v>0.11375608</v>
      </c>
      <c r="D132" s="42">
        <v>0.12742986000000001</v>
      </c>
      <c r="E132" s="42">
        <v>0.13006194000000001</v>
      </c>
      <c r="F132" s="42">
        <v>0.10131734000000001</v>
      </c>
      <c r="G132" s="42">
        <v>0.11448884999999999</v>
      </c>
      <c r="H132" s="42">
        <v>0.11263450000000003</v>
      </c>
      <c r="I132" s="42">
        <v>7.6931520000000003E-2</v>
      </c>
      <c r="J132" s="74">
        <v>0.01</v>
      </c>
      <c r="K132" s="42">
        <v>8.672176999999999E-2</v>
      </c>
    </row>
    <row r="133" spans="2:11" x14ac:dyDescent="0.25">
      <c r="B133" s="69" t="s">
        <v>196</v>
      </c>
      <c r="C133" s="42">
        <v>3.7043560000000003E-2</v>
      </c>
      <c r="D133" s="42">
        <v>4.6269469999999993E-2</v>
      </c>
      <c r="E133" s="42">
        <v>4.8403740000000001E-2</v>
      </c>
      <c r="F133" s="42">
        <v>5.5466299999999996E-2</v>
      </c>
      <c r="G133" s="42">
        <v>4.8060800000000001E-2</v>
      </c>
      <c r="H133" s="42">
        <v>6.1498999999999998E-2</v>
      </c>
      <c r="I133" s="42">
        <v>4.6731000000000002E-2</v>
      </c>
      <c r="J133" s="72">
        <v>0</v>
      </c>
      <c r="K133" s="42">
        <v>3.6706000000000003E-2</v>
      </c>
    </row>
    <row r="134" spans="2:11" ht="26.25" x14ac:dyDescent="0.25">
      <c r="B134" s="69" t="s">
        <v>197</v>
      </c>
      <c r="C134" s="65">
        <v>4.7212000000000003E-4</v>
      </c>
      <c r="D134" s="65">
        <v>1.57968E-3</v>
      </c>
      <c r="E134" s="45">
        <v>3.2079999999999998E-5</v>
      </c>
      <c r="F134" s="65">
        <v>2.1251200000000003E-3</v>
      </c>
      <c r="G134" s="65">
        <v>7.0666000000000001E-4</v>
      </c>
      <c r="H134" s="65">
        <v>7.3970000000000004E-4</v>
      </c>
      <c r="I134" s="65">
        <v>5.5400000000000002E-4</v>
      </c>
      <c r="J134" s="72">
        <v>0</v>
      </c>
      <c r="K134" s="42">
        <v>4.3530000000000001E-3</v>
      </c>
    </row>
    <row r="135" spans="2:11" ht="26.25" x14ac:dyDescent="0.25">
      <c r="B135" s="69" t="s">
        <v>198</v>
      </c>
      <c r="C135" s="42">
        <v>0</v>
      </c>
      <c r="D135" s="42">
        <v>0</v>
      </c>
      <c r="E135" s="42">
        <v>0</v>
      </c>
      <c r="F135" s="65">
        <v>1.2769999999999999E-3</v>
      </c>
      <c r="G135" s="65">
        <v>4.0280000000000003E-3</v>
      </c>
      <c r="H135" s="42">
        <v>0</v>
      </c>
      <c r="I135" s="42">
        <v>0</v>
      </c>
      <c r="J135" s="72">
        <v>0</v>
      </c>
      <c r="K135" s="42">
        <v>0</v>
      </c>
    </row>
    <row r="136" spans="2:11" x14ac:dyDescent="0.25">
      <c r="B136" s="69" t="s">
        <v>199</v>
      </c>
      <c r="C136" s="42">
        <v>8.8693399999999992E-2</v>
      </c>
      <c r="D136" s="42">
        <v>0.10805240000000001</v>
      </c>
      <c r="E136" s="42">
        <v>0.12933430000000001</v>
      </c>
      <c r="F136" s="42">
        <v>0.13468151</v>
      </c>
      <c r="G136" s="42">
        <v>0.13131546999999999</v>
      </c>
      <c r="H136" s="42">
        <v>0.14032230000000001</v>
      </c>
      <c r="I136" s="42">
        <v>0.10392369999999999</v>
      </c>
      <c r="J136" s="72">
        <v>0</v>
      </c>
      <c r="K136" s="42">
        <v>0.15419608000000001</v>
      </c>
    </row>
    <row r="137" spans="2:11" x14ac:dyDescent="0.25">
      <c r="B137" s="69" t="s">
        <v>214</v>
      </c>
      <c r="C137" s="42">
        <v>7.3950420000000017E-2</v>
      </c>
      <c r="D137" s="42">
        <v>7.2912199999999983E-2</v>
      </c>
      <c r="E137" s="42">
        <v>6.8064959999999994E-2</v>
      </c>
      <c r="F137" s="42">
        <v>3.7756810000000009E-2</v>
      </c>
      <c r="G137" s="42">
        <v>4.7373760000000029E-2</v>
      </c>
      <c r="H137" s="42">
        <v>5.1956100000000005E-2</v>
      </c>
      <c r="I137" s="42">
        <v>3.5001499999999998E-2</v>
      </c>
      <c r="J137" s="72">
        <v>1.0900000000000001</v>
      </c>
      <c r="K137" s="42">
        <v>3.3947110000000003E-2</v>
      </c>
    </row>
    <row r="138" spans="2:11" x14ac:dyDescent="0.25">
      <c r="B138" s="69" t="s">
        <v>200</v>
      </c>
      <c r="C138" s="42">
        <v>5.2270000000000007E-3</v>
      </c>
      <c r="D138" s="42">
        <v>8.4399999999999996E-3</v>
      </c>
      <c r="E138" s="42">
        <v>7.1260000000000004E-3</v>
      </c>
      <c r="F138" s="42">
        <v>1.2442999999999999E-2</v>
      </c>
      <c r="G138" s="42">
        <v>8.5220000000000001E-3</v>
      </c>
      <c r="H138" s="42">
        <v>1.1152E-2</v>
      </c>
      <c r="I138" s="42">
        <v>1.1231E-2</v>
      </c>
      <c r="J138" s="72">
        <v>0</v>
      </c>
      <c r="K138" s="42">
        <v>1.1467E-2</v>
      </c>
    </row>
    <row r="139" spans="2:11" x14ac:dyDescent="0.25">
      <c r="B139" s="69" t="s">
        <v>201</v>
      </c>
      <c r="C139" s="42">
        <v>19.770282900000002</v>
      </c>
      <c r="D139" s="42">
        <v>4.4504999999999996E-2</v>
      </c>
      <c r="E139" s="42">
        <v>4.1907E-2</v>
      </c>
      <c r="F139" s="42">
        <v>2.273068E-2</v>
      </c>
      <c r="G139" s="42">
        <v>2.5894E-2</v>
      </c>
      <c r="H139" s="42">
        <v>8.8322999999999995E-3</v>
      </c>
      <c r="I139" s="42">
        <v>8.7478399999999998E-3</v>
      </c>
      <c r="J139" s="72">
        <v>0</v>
      </c>
      <c r="K139" s="42">
        <v>5.3799999999999996E-4</v>
      </c>
    </row>
    <row r="140" spans="2:11" x14ac:dyDescent="0.25">
      <c r="B140" s="69" t="s">
        <v>235</v>
      </c>
      <c r="C140" s="72">
        <v>0</v>
      </c>
      <c r="D140" s="72">
        <v>0</v>
      </c>
      <c r="E140" s="72">
        <v>0</v>
      </c>
      <c r="F140" s="72">
        <v>0</v>
      </c>
      <c r="G140" s="72">
        <v>0</v>
      </c>
      <c r="H140" s="72">
        <v>0</v>
      </c>
      <c r="I140" s="72">
        <v>0</v>
      </c>
      <c r="J140" s="72">
        <v>0</v>
      </c>
      <c r="K140" s="42">
        <v>8.0199999999999998E-4</v>
      </c>
    </row>
    <row r="141" spans="2:11" x14ac:dyDescent="0.25">
      <c r="B141" s="69" t="s">
        <v>236</v>
      </c>
      <c r="C141" s="72">
        <v>0</v>
      </c>
      <c r="D141" s="72">
        <v>0</v>
      </c>
      <c r="E141" s="72">
        <v>0</v>
      </c>
      <c r="F141" s="72">
        <v>0</v>
      </c>
      <c r="G141" s="72">
        <v>0</v>
      </c>
      <c r="H141" s="72">
        <v>0</v>
      </c>
      <c r="I141" s="72">
        <v>0</v>
      </c>
      <c r="J141" s="72">
        <v>0</v>
      </c>
      <c r="K141" s="42">
        <v>6.8490000000000001E-3</v>
      </c>
    </row>
    <row r="142" spans="2:11" ht="26.25" x14ac:dyDescent="0.25">
      <c r="B142" s="69" t="s">
        <v>202</v>
      </c>
      <c r="C142" s="42">
        <v>0</v>
      </c>
      <c r="D142" s="42">
        <v>0</v>
      </c>
      <c r="E142" s="42">
        <v>0</v>
      </c>
      <c r="F142" s="42">
        <v>0</v>
      </c>
      <c r="G142" s="45">
        <v>2.4088999999999998E-4</v>
      </c>
      <c r="H142" s="42">
        <v>0</v>
      </c>
      <c r="I142" s="42">
        <v>0</v>
      </c>
      <c r="J142" s="72">
        <v>0</v>
      </c>
      <c r="K142" s="42">
        <v>0</v>
      </c>
    </row>
    <row r="143" spans="2:11" x14ac:dyDescent="0.25">
      <c r="B143" s="69" t="s">
        <v>203</v>
      </c>
      <c r="C143" s="42">
        <v>5.5160000000000001E-3</v>
      </c>
      <c r="D143" s="42">
        <v>6.0029999999999997E-3</v>
      </c>
      <c r="E143" s="42">
        <v>9.7285999999999987E-3</v>
      </c>
      <c r="F143" s="42">
        <v>5.058E-3</v>
      </c>
      <c r="G143" s="42">
        <v>4.0940000000000004E-3</v>
      </c>
      <c r="H143" s="42">
        <v>2.7929999999999999E-3</v>
      </c>
      <c r="I143" s="42">
        <v>1.3935E-3</v>
      </c>
      <c r="J143" s="72">
        <v>0</v>
      </c>
      <c r="K143" s="42">
        <v>1.4101000000000001E-2</v>
      </c>
    </row>
    <row r="144" spans="2:11" ht="26.25" x14ac:dyDescent="0.25">
      <c r="B144" s="69" t="s">
        <v>204</v>
      </c>
      <c r="C144" s="42">
        <v>4.4383600000000009E-2</v>
      </c>
      <c r="D144" s="42">
        <v>3.774799999999999E-2</v>
      </c>
      <c r="E144" s="42">
        <v>3.4297349999999997E-2</v>
      </c>
      <c r="F144" s="42">
        <v>8.7355899999999997E-3</v>
      </c>
      <c r="G144" s="42">
        <v>4.9341750000000004E-2</v>
      </c>
      <c r="H144" s="42">
        <v>5.1736700000000004E-2</v>
      </c>
      <c r="I144" s="42">
        <v>2.7219699999999999E-2</v>
      </c>
      <c r="J144" s="72">
        <v>0</v>
      </c>
      <c r="K144" s="42">
        <v>4.0195759999999997E-2</v>
      </c>
    </row>
    <row r="145" spans="2:11" x14ac:dyDescent="0.25">
      <c r="B145" s="69" t="s">
        <v>205</v>
      </c>
      <c r="C145" s="42">
        <v>0.40286489000000003</v>
      </c>
      <c r="D145" s="42">
        <v>0.38878967999999992</v>
      </c>
      <c r="E145" s="42">
        <v>0.37425421999999986</v>
      </c>
      <c r="F145" s="42">
        <v>0.30198146999999986</v>
      </c>
      <c r="G145" s="42">
        <v>1.4651581099999993</v>
      </c>
      <c r="H145" s="42">
        <v>0.82142628999999989</v>
      </c>
      <c r="I145" s="42">
        <v>0.59543518999999989</v>
      </c>
      <c r="J145" s="72">
        <v>0.06</v>
      </c>
      <c r="K145" s="42">
        <v>0.61782783000000019</v>
      </c>
    </row>
    <row r="146" spans="2:11" ht="26.25" x14ac:dyDescent="0.25">
      <c r="B146" s="69" t="s">
        <v>206</v>
      </c>
      <c r="C146" s="42">
        <v>1.5275500000000001E-2</v>
      </c>
      <c r="D146" s="42">
        <v>5.5458E-3</v>
      </c>
      <c r="E146" s="42">
        <v>7.3690000000000005E-3</v>
      </c>
      <c r="F146" s="65">
        <v>3.1976000000000001E-3</v>
      </c>
      <c r="G146" s="65">
        <v>4.0070000000000001E-3</v>
      </c>
      <c r="H146" s="65">
        <v>2.6019300000000001E-3</v>
      </c>
      <c r="I146" s="65">
        <v>3.3916300000000001E-3</v>
      </c>
      <c r="J146" s="72">
        <v>0</v>
      </c>
      <c r="K146" s="42">
        <v>5.4039999999999999E-3</v>
      </c>
    </row>
    <row r="147" spans="2:11" ht="26.25" x14ac:dyDescent="0.25">
      <c r="B147" s="69" t="s">
        <v>207</v>
      </c>
      <c r="C147" s="65">
        <v>3.2778599999999996E-3</v>
      </c>
      <c r="D147" s="42">
        <v>1.5151700000000001E-2</v>
      </c>
      <c r="E147" s="42">
        <v>2.0867700000000003E-2</v>
      </c>
      <c r="F147" s="42">
        <v>2.0778179999999997E-2</v>
      </c>
      <c r="G147" s="42">
        <v>2.7080180000000002E-2</v>
      </c>
      <c r="H147" s="42">
        <v>3.2510359999999988E-2</v>
      </c>
      <c r="I147" s="42">
        <v>2.449519E-2</v>
      </c>
      <c r="J147" s="72">
        <v>0</v>
      </c>
      <c r="K147" s="42">
        <v>2.7337409999999999E-2</v>
      </c>
    </row>
    <row r="148" spans="2:11" ht="26.25" x14ac:dyDescent="0.25">
      <c r="B148" s="69" t="s">
        <v>208</v>
      </c>
      <c r="C148" s="65">
        <v>5.5999999999999999E-5</v>
      </c>
      <c r="D148" s="65">
        <v>1.22E-4</v>
      </c>
      <c r="E148" s="42">
        <v>0</v>
      </c>
      <c r="F148" s="42">
        <v>0</v>
      </c>
      <c r="G148" s="42">
        <v>0</v>
      </c>
      <c r="H148" s="42">
        <v>0</v>
      </c>
      <c r="I148" s="42">
        <v>0</v>
      </c>
      <c r="J148" s="72">
        <v>0</v>
      </c>
      <c r="K148" s="42">
        <v>0</v>
      </c>
    </row>
    <row r="149" spans="2:11" ht="26.25" x14ac:dyDescent="0.25">
      <c r="B149" s="69" t="s">
        <v>209</v>
      </c>
      <c r="C149" s="65">
        <v>6.5424999999999999E-4</v>
      </c>
      <c r="D149" s="65">
        <v>1.3859999999999999E-3</v>
      </c>
      <c r="E149" s="65">
        <v>1.44472E-3</v>
      </c>
      <c r="F149" s="65">
        <v>1.6523E-3</v>
      </c>
      <c r="G149" s="65">
        <v>1.4901199999999999E-3</v>
      </c>
      <c r="H149" s="65">
        <v>1.4331000000000001E-3</v>
      </c>
      <c r="I149" s="65">
        <v>1.279E-3</v>
      </c>
      <c r="J149" s="72">
        <v>0</v>
      </c>
      <c r="K149" s="42">
        <v>1.3619999999999999E-3</v>
      </c>
    </row>
    <row r="150" spans="2:11" ht="39" x14ac:dyDescent="0.25">
      <c r="B150" s="69" t="s">
        <v>210</v>
      </c>
      <c r="C150" s="65">
        <v>3.4999999999999997E-5</v>
      </c>
      <c r="D150" s="65">
        <v>6.3999999999999997E-5</v>
      </c>
      <c r="E150" s="65">
        <v>2.8344999999999998E-4</v>
      </c>
      <c r="F150" s="65">
        <v>3.0400000000000002E-4</v>
      </c>
      <c r="G150" s="65">
        <v>5.3200000000000003E-4</v>
      </c>
      <c r="H150" s="42">
        <v>0</v>
      </c>
      <c r="I150" s="65">
        <v>1.0000000000000001E-7</v>
      </c>
      <c r="J150" s="72">
        <v>0</v>
      </c>
      <c r="K150" s="42">
        <v>5.7000000000000005E-6</v>
      </c>
    </row>
    <row r="151" spans="2:11" ht="26.25" x14ac:dyDescent="0.25">
      <c r="B151" s="69" t="s">
        <v>211</v>
      </c>
      <c r="C151" s="65">
        <v>4.2299999999999998E-4</v>
      </c>
      <c r="D151" s="65">
        <v>4.2700000000000002E-4</v>
      </c>
      <c r="E151" s="65">
        <v>4.0299999999999998E-4</v>
      </c>
      <c r="F151" s="65">
        <v>4.0400000000000001E-4</v>
      </c>
      <c r="G151" s="65">
        <v>4.0400000000000001E-4</v>
      </c>
      <c r="H151" s="65">
        <v>4.2700000000000002E-4</v>
      </c>
      <c r="I151" s="65">
        <v>4.64E-4</v>
      </c>
      <c r="J151" s="72">
        <v>0</v>
      </c>
      <c r="K151" s="42">
        <v>5.31E-4</v>
      </c>
    </row>
    <row r="152" spans="2:11" ht="26.25" x14ac:dyDescent="0.25">
      <c r="B152" s="69" t="s">
        <v>215</v>
      </c>
      <c r="C152" s="42">
        <v>0</v>
      </c>
      <c r="D152" s="50">
        <v>1.9999999999999999E-6</v>
      </c>
      <c r="E152" s="65">
        <v>9.5999999999999992E-3</v>
      </c>
      <c r="F152" s="65">
        <v>1.2E-4</v>
      </c>
      <c r="G152" s="65">
        <v>8.0000000000000007E-5</v>
      </c>
      <c r="H152" s="66">
        <v>1.2E-5</v>
      </c>
      <c r="I152" s="65">
        <v>1.205E-4</v>
      </c>
      <c r="J152" s="72">
        <v>0</v>
      </c>
      <c r="K152" s="42">
        <v>2.63E-4</v>
      </c>
    </row>
    <row r="153" spans="2:11" x14ac:dyDescent="0.25">
      <c r="B153" s="16"/>
      <c r="C153" s="17"/>
      <c r="D153" s="17"/>
      <c r="E153" s="17"/>
      <c r="F153" s="17"/>
      <c r="G153" s="17"/>
      <c r="H153" s="17"/>
      <c r="I153" s="17"/>
      <c r="J153" s="17"/>
      <c r="K153" s="16"/>
    </row>
    <row r="154" spans="2:11" ht="30.75" customHeight="1" x14ac:dyDescent="0.25">
      <c r="B154" s="79" t="s">
        <v>243</v>
      </c>
      <c r="C154" s="79"/>
      <c r="D154" s="79"/>
      <c r="E154" s="79"/>
      <c r="F154" s="79"/>
      <c r="G154" s="79"/>
      <c r="H154" s="79"/>
      <c r="I154" s="79"/>
      <c r="J154" s="79"/>
      <c r="K154" s="79"/>
    </row>
    <row r="155" spans="2:11" ht="4.5" customHeight="1" x14ac:dyDescent="0.25">
      <c r="B155" s="80"/>
      <c r="C155" s="80"/>
      <c r="D155" s="80"/>
      <c r="E155" s="80"/>
      <c r="F155" s="80"/>
      <c r="G155" s="80"/>
      <c r="H155" s="80"/>
      <c r="I155" s="80"/>
      <c r="J155" s="80"/>
      <c r="K155" s="80"/>
    </row>
    <row r="156" spans="2:11" ht="70.5" customHeight="1" x14ac:dyDescent="0.25">
      <c r="B156" s="81" t="s">
        <v>239</v>
      </c>
      <c r="C156" s="81"/>
      <c r="D156" s="81"/>
      <c r="E156" s="81"/>
      <c r="F156" s="81"/>
      <c r="G156" s="81"/>
      <c r="H156" s="81"/>
      <c r="I156" s="81"/>
      <c r="J156" s="81"/>
      <c r="K156" s="81"/>
    </row>
    <row r="157" spans="2:11" ht="45.6" customHeight="1" x14ac:dyDescent="0.25">
      <c r="B157" s="82"/>
      <c r="C157" s="82"/>
      <c r="D157" s="82"/>
      <c r="E157" s="82"/>
      <c r="F157" s="82"/>
      <c r="G157" s="82"/>
      <c r="H157" s="82"/>
      <c r="I157" s="82"/>
      <c r="J157" s="82"/>
      <c r="K157" s="82"/>
    </row>
    <row r="158" spans="2:11" x14ac:dyDescent="0.25">
      <c r="B158" s="84" t="s">
        <v>250</v>
      </c>
      <c r="C158" s="84"/>
      <c r="D158" s="84"/>
    </row>
  </sheetData>
  <mergeCells count="7">
    <mergeCell ref="B8:K8"/>
    <mergeCell ref="B158:D158"/>
    <mergeCell ref="B10:B11"/>
    <mergeCell ref="B154:K154"/>
    <mergeCell ref="B155:K155"/>
    <mergeCell ref="B156:K157"/>
    <mergeCell ref="C11:K11"/>
  </mergeCells>
  <conditionalFormatting sqref="A12:A152">
    <cfRule type="duplicateValues" dxfId="0" priority="2"/>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Índice</vt:lpstr>
      <vt:lpstr>Agua vertida nacional</vt:lpstr>
      <vt:lpstr>Grafica nacional</vt:lpstr>
      <vt:lpstr>Agua vertida departamental</vt:lpstr>
      <vt:lpstr>Grafica departamental</vt:lpstr>
      <vt:lpstr>Agua vertida AA</vt:lpstr>
      <vt:lpstr>Grafica AA</vt:lpstr>
      <vt:lpstr>Agua vertida CIIU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nmayorga</dc:creator>
  <cp:lastModifiedBy>Luisa Fernanda Rojas Ordonez</cp:lastModifiedBy>
  <dcterms:created xsi:type="dcterms:W3CDTF">2016-09-28T20:57:39Z</dcterms:created>
  <dcterms:modified xsi:type="dcterms:W3CDTF">2023-12-15T15:55:12Z</dcterms:modified>
</cp:coreProperties>
</file>